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588" activeTab="8"/>
  </bookViews>
  <sheets>
    <sheet name="1.1" sheetId="1" r:id="rId1"/>
    <sheet name="1.2" sheetId="2" r:id="rId2"/>
    <sheet name="1.3" sheetId="3" state="hidden" r:id="rId3"/>
    <sheet name="6.1 Инф" sheetId="4" r:id="rId4"/>
    <sheet name="6.2 Исп" sheetId="5" r:id="rId5"/>
    <sheet name="6.3 Обр.св" sheetId="6" r:id="rId6"/>
    <sheet name="2.4" sheetId="7" state="hidden" r:id="rId7"/>
    <sheet name="3.1" sheetId="8" state="hidden" r:id="rId8"/>
    <sheet name="7.1" sheetId="9" r:id="rId9"/>
    <sheet name="стр.1" sheetId="10" state="hidden" r:id="rId10"/>
    <sheet name="стр.8,1" sheetId="11" r:id="rId11"/>
    <sheet name="8.3" sheetId="12" r:id="rId12"/>
    <sheet name="4.2" sheetId="13" state="hidden" r:id="rId13"/>
  </sheets>
  <definedNames>
    <definedName name="TABLE" localSheetId="11">'8.3'!#REF!</definedName>
    <definedName name="TABLE" localSheetId="9">'стр.1'!#REF!</definedName>
    <definedName name="TABLE" localSheetId="10">'стр.8,1'!#REF!</definedName>
    <definedName name="TABLE_2" localSheetId="11">'8.3'!#REF!</definedName>
    <definedName name="TABLE_2" localSheetId="9">'стр.1'!#REF!</definedName>
    <definedName name="TABLE_2" localSheetId="10">'стр.8,1'!#REF!</definedName>
    <definedName name="_xlnm.Print_Area" localSheetId="11">'8.3'!$A$1:$DA$21</definedName>
    <definedName name="_xlnm.Print_Area" localSheetId="9">'стр.1'!$A$1:$CX$7</definedName>
    <definedName name="_xlnm.Print_Area" localSheetId="10">'стр.8,1'!$A$1:$FK$29</definedName>
  </definedNames>
  <calcPr fullCalcOnLoad="1"/>
</workbook>
</file>

<file path=xl/sharedStrings.xml><?xml version="1.0" encoding="utf-8"?>
<sst xmlns="http://schemas.openxmlformats.org/spreadsheetml/2006/main" count="489" uniqueCount="273">
  <si>
    <t xml:space="preserve">Обосновывающие 
данные для   
расчета &lt;*&gt;  
</t>
  </si>
  <si>
    <t xml:space="preserve">Продолжительность 
прекращения, час. 
</t>
  </si>
  <si>
    <t>№</t>
  </si>
  <si>
    <t xml:space="preserve">Количество точек присоединения  
потребителей услуг к       
электрической сети электросетевой
организации, шт.         </t>
  </si>
  <si>
    <t>&lt;*&gt; В том числе на основе базы актов расследования технологических нарушений за соответствующий месяц.</t>
  </si>
  <si>
    <t>Форма  1.1  -  Журнал  учета  текущей  информации  о  прекращении  передачи</t>
  </si>
  <si>
    <t>электрической  энергии для потребителей услуг электросетевой организации за</t>
  </si>
  <si>
    <t>Форма  1.2  -  Расчет   показателя  средней  продолжительности  прекращений</t>
  </si>
  <si>
    <t>передачи электрической энергии</t>
  </si>
  <si>
    <t>Суммарная продолжительность прекращений передачи электрической энергии, час. (Тпр  )</t>
  </si>
  <si>
    <t xml:space="preserve">Показатель средней продолжительности прекращений передачи электрической энергии (Пп )             </t>
  </si>
  <si>
    <t xml:space="preserve"> Форма 1.3 - Предложения электросетевой организации</t>
  </si>
  <si>
    <t xml:space="preserve">          по плановым значениям показателей надежности и качества</t>
  </si>
  <si>
    <t xml:space="preserve">         услуг на каждый расчетный период регулирования в пределах</t>
  </si>
  <si>
    <t>Наименование показателя</t>
  </si>
  <si>
    <t>Мероприятия, направленные на улучшение показателя &lt;*&gt;</t>
  </si>
  <si>
    <t xml:space="preserve">Описание (обоснование)  </t>
  </si>
  <si>
    <t>Значение показателя на:</t>
  </si>
  <si>
    <t>Показатель средней продолжительности прекращений передачи электрической энергии (Пп )</t>
  </si>
  <si>
    <t xml:space="preserve">Показатель качества предоставления возможности технологического присоединения (Птпр   )             </t>
  </si>
  <si>
    <t xml:space="preserve">Показатель уровня качества оказываемых услуг территориальных сетевых организаций (Птсо)             </t>
  </si>
  <si>
    <t xml:space="preserve">    &lt;*&gt; 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                                                           
</t>
  </si>
  <si>
    <t xml:space="preserve">Значение  </t>
  </si>
  <si>
    <t>Зависимость</t>
  </si>
  <si>
    <t xml:space="preserve">-  </t>
  </si>
  <si>
    <t xml:space="preserve">-    </t>
  </si>
  <si>
    <t xml:space="preserve">в том числе, по критериям: </t>
  </si>
  <si>
    <t xml:space="preserve">прямая  </t>
  </si>
  <si>
    <t xml:space="preserve">в том числе:               </t>
  </si>
  <si>
    <t xml:space="preserve">-   </t>
  </si>
  <si>
    <t xml:space="preserve">в том числе по критериям:  </t>
  </si>
  <si>
    <t xml:space="preserve">обратная </t>
  </si>
  <si>
    <t xml:space="preserve">Наименование параметра (критерия), характеризующего индикатор     </t>
  </si>
  <si>
    <t>фактическое (Ф)</t>
  </si>
  <si>
    <t>плановое (П)</t>
  </si>
  <si>
    <t>Оценочный бал</t>
  </si>
  <si>
    <t>Ф / П x 100 %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</si>
  <si>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    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</si>
  <si>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                     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</si>
  <si>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                       </t>
  </si>
  <si>
    <t xml:space="preserve">а) регламенты оказания услуг и рассмотрения обращений заявителей и потребителей услуг, шт.       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</si>
  <si>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       </t>
  </si>
  <si>
    <t xml:space="preserve">в) должностные инструкции сотрудников, обслуживающих заявителей и потребителей услуг, шт.   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</si>
  <si>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          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</si>
  <si>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 </t>
  </si>
  <si>
    <t xml:space="preserve">2.1. Наличие единого телефонного номера для приема обращений потребителей услуг (наличие - 1, отсутствие - 0)     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</si>
  <si>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            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</si>
  <si>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</si>
  <si>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</si>
  <si>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</si>
  <si>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</si>
  <si>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 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</si>
  <si>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    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</si>
  <si>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</si>
  <si>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 </t>
  </si>
  <si>
    <t xml:space="preserve">7. Итого по индикатору информативности     </t>
  </si>
  <si>
    <t xml:space="preserve">Наименование параметра (показателя), характеризующего индикатор   </t>
  </si>
  <si>
    <t>Ф / П x 100%</t>
  </si>
  <si>
    <t>Оценочный балл</t>
  </si>
  <si>
    <t xml:space="preserve"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 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</si>
  <si>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</si>
  <si>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   </t>
  </si>
  <si>
    <t xml:space="preserve">2. Соблюдение сроков по процедурам взаимодействия с потребителями услуг (заявителями) - всего   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</si>
  <si>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  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</si>
  <si>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   </t>
  </si>
  <si>
    <t xml:space="preserve">а) для физических лиц, включая индивидуальных  предпринимателей, и юридических лиц - субъектов малого и среднего предпринимательства, дней     </t>
  </si>
  <si>
    <t xml:space="preserve">б) для остальных потребителей услуг, дней          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</si>
  <si>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</si>
  <si>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3. Отсутствие (наличие) нарушений требований антимонопольного законодательства Российской Федерации, по критерию  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</si>
  <si>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           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</si>
  <si>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  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</si>
  <si>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        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</si>
  <si>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 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</si>
  <si>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</si>
  <si>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</si>
  <si>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</si>
  <si>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</si>
  <si>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</si>
  <si>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 </t>
  </si>
  <si>
    <t xml:space="preserve">8. Итого по индикатору исполнительности     </t>
  </si>
  <si>
    <t xml:space="preserve">Наименование параметра (показателя), характеризующего индикатор  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</si>
  <si>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</si>
  <si>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 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</si>
  <si>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    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</si>
  <si>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</si>
  <si>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          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</si>
  <si>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</si>
  <si>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</si>
  <si>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         </t>
  </si>
  <si>
    <t xml:space="preserve">3. Оперативность реагирования на обращения потребителей услуг - всего           </t>
  </si>
  <si>
    <t xml:space="preserve">3.1. Средняя продолжительность времени принятия мер по результатам обращения потребителя услуг, дней           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</si>
  <si>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    </t>
  </si>
  <si>
    <t>а) письменных опросов, шт. на 1000 потребителей услуг</t>
  </si>
  <si>
    <t xml:space="preserve">б) электронной связи через сеть Интернет, шт. на 1000 потребителей услуг   </t>
  </si>
  <si>
    <t xml:space="preserve">в) &lt;*&gt; системы автоинформирования, шт. на 1000 потребителей услуг              </t>
  </si>
  <si>
    <t xml:space="preserve">4. Индивидуальность подхода к потребителям услуг льготных категорий, по критерию 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</si>
  <si>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</si>
  <si>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</si>
  <si>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        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</si>
  <si>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</si>
  <si>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     </t>
  </si>
  <si>
    <t>Форма 2.4 - Предложения территориальных сетевых</t>
  </si>
  <si>
    <t>предлагаемые плановые значения параметров (критериев), характеризующих индикаторы качества &lt;**&gt;</t>
  </si>
  <si>
    <t>Ин</t>
  </si>
  <si>
    <t>1.1</t>
  </si>
  <si>
    <t>1.2</t>
  </si>
  <si>
    <t>2.1</t>
  </si>
  <si>
    <t>2.2</t>
  </si>
  <si>
    <t>2.3</t>
  </si>
  <si>
    <t>3.</t>
  </si>
  <si>
    <t>4.</t>
  </si>
  <si>
    <t>5.1</t>
  </si>
  <si>
    <t>6.1</t>
  </si>
  <si>
    <t>6.2</t>
  </si>
  <si>
    <t>Ис</t>
  </si>
  <si>
    <t>3.1</t>
  </si>
  <si>
    <t>4.1</t>
  </si>
  <si>
    <t>7.1</t>
  </si>
  <si>
    <t>Рс</t>
  </si>
  <si>
    <t>1.</t>
  </si>
  <si>
    <t>2.4</t>
  </si>
  <si>
    <t>2.5</t>
  </si>
  <si>
    <t>2.6</t>
  </si>
  <si>
    <t>5.2</t>
  </si>
  <si>
    <t>Предлагаемое плановое значения показателя уровня качества оказываемых услуг территориальной сетевой организации</t>
  </si>
  <si>
    <t>1.2 а)</t>
  </si>
  <si>
    <t>1.2 б)</t>
  </si>
  <si>
    <t>1.2 в)</t>
  </si>
  <si>
    <t>1.2 г)</t>
  </si>
  <si>
    <t>2.2 а)</t>
  </si>
  <si>
    <t>2.2 б)</t>
  </si>
  <si>
    <t>3.2 а)</t>
  </si>
  <si>
    <t>3.2 б)</t>
  </si>
  <si>
    <t>3.2 в)</t>
  </si>
  <si>
    <t>&lt;**&gt; Нумерация пунктов показателей параметров, характеризующих индикаторы качества, приведена в соответствии с формами 2.1 - 2.3 настоящего Приложения</t>
  </si>
  <si>
    <t>Форма  3.1  -  Отчетные  данные по  выполнению  заявок  на  технологическое</t>
  </si>
  <si>
    <t>№ п/п</t>
  </si>
  <si>
    <t>Наименование</t>
  </si>
  <si>
    <t>Число, шт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</si>
  <si>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</si>
  <si>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</si>
  <si>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</si>
  <si>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>услуг электросетевой организации</t>
  </si>
  <si>
    <t xml:space="preserve">Наименование показателя          </t>
  </si>
  <si>
    <t>N формулы Методических указаний</t>
  </si>
  <si>
    <t>Значение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</si>
  <si>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</si>
  <si>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организации по управлению единой национальной (общероссийской) электрической сетью, Птпр</t>
  </si>
  <si>
    <t>Показатель уровня качества оказываемых услуг территориальной сетевой организации (Птсо)</t>
  </si>
  <si>
    <t>Плановое значение показателя Птпр, Птпр (пл)</t>
  </si>
  <si>
    <t>Плановое значение показателя Пп, Пп (пл)</t>
  </si>
  <si>
    <t>Плановое значение показателя Птсо, Птсо (пл)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</si>
  <si>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</si>
  <si>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</si>
  <si>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 (территориальной сетевой организации)</t>
  </si>
  <si>
    <t>(1)</t>
  </si>
  <si>
    <t>(4), (4.1)</t>
  </si>
  <si>
    <t>Форма  4.2 - Расчет обобщенного показателя уровня надежности и качества</t>
  </si>
  <si>
    <t>оказываемых услуг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</si>
  <si>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</si>
  <si>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</si>
  <si>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 Кнад</t>
  </si>
  <si>
    <t>4. Оценка достижения показателя уровня качества оказываемых услуг, Ккач</t>
  </si>
  <si>
    <t>5. Обобщенных показатель уровня надежности и качества оказываемых услуг, Коб</t>
  </si>
  <si>
    <t>-</t>
  </si>
  <si>
    <t>п.5.1</t>
  </si>
  <si>
    <t>(5)</t>
  </si>
  <si>
    <t>(наименование электросетевой организации)</t>
  </si>
  <si>
    <t>организаций по плановым значениям параметров (критериев),</t>
  </si>
  <si>
    <t xml:space="preserve"> характеризующих индикаторы качества, на каждый расчетный</t>
  </si>
  <si>
    <t>период регулирования в пределах долгосрочного периода</t>
  </si>
  <si>
    <t>МУЭП "Промтехэнерго"</t>
  </si>
  <si>
    <t xml:space="preserve">Директор        </t>
  </si>
  <si>
    <t xml:space="preserve">                                   Скляревский Н. И.</t>
  </si>
  <si>
    <t xml:space="preserve">     Скляревский Н. И.</t>
  </si>
  <si>
    <t xml:space="preserve">                                 Скляревский Н. И.</t>
  </si>
  <si>
    <t xml:space="preserve">                                                Скляревский Н. И.</t>
  </si>
  <si>
    <t xml:space="preserve">                                        Скляревский Н. И.</t>
  </si>
  <si>
    <t>2014 год</t>
  </si>
  <si>
    <t xml:space="preserve">Максимальное за расчетный период 2014 г. число точек присоединения                             </t>
  </si>
  <si>
    <t>09.05.14 Ф-10-718</t>
  </si>
  <si>
    <t>23.06.14 Ф-0,4-5316</t>
  </si>
  <si>
    <t>11.07.14 Ф-0,4-5411</t>
  </si>
  <si>
    <t>13.08.14 Ф-10-713</t>
  </si>
  <si>
    <t>12.07.14 Ф-0,4-5411</t>
  </si>
  <si>
    <t>21.07.14 Ф-0,4-5411</t>
  </si>
  <si>
    <t>27.08.14 Ф-10-713</t>
  </si>
  <si>
    <t xml:space="preserve">                  долгосрочного периода регулирования </t>
  </si>
  <si>
    <t xml:space="preserve"> регулирования </t>
  </si>
  <si>
    <t>присоединение к сети, в период  2014 год.</t>
  </si>
  <si>
    <t>Форма 6.1 - Расчет значения индикатора информативности за 2014 год</t>
  </si>
  <si>
    <t xml:space="preserve">          Форма 6.2 - Расчет значения индикатора исполнительности</t>
  </si>
  <si>
    <t>Форма 6.3 - Расчет значения индикатора  результативности обратной связи</t>
  </si>
  <si>
    <t xml:space="preserve">    Форма  7.1 - Показатели уровня надежности и уровня качества оказываемых</t>
  </si>
  <si>
    <t>(6.1)</t>
  </si>
  <si>
    <t>(6.2)</t>
  </si>
  <si>
    <t>п. 7.1. Методических указаний</t>
  </si>
  <si>
    <t>Подпись</t>
  </si>
  <si>
    <t>Ф.И.О.</t>
  </si>
  <si>
    <t>Должность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</si>
  <si>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</si>
  <si>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</si>
  <si>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</si>
  <si>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</si>
  <si>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t>Максимальное за расчетный период регулирования число точек поставки электросетевой организации, шт.</t>
  </si>
  <si>
    <t>2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</si>
  <si>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</si>
  <si>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</si>
  <si>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Метод определения</t>
  </si>
  <si>
    <t>Наименование составляющей показателя</t>
  </si>
  <si>
    <t>№
п/п</t>
  </si>
  <si>
    <t>Наименование электросетевой организации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</si>
  <si>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</si>
  <si>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Директор</t>
  </si>
  <si>
    <t>Скляревский Н. И.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</si>
  <si>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</si>
  <si>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 xml:space="preserve">за </t>
  </si>
  <si>
    <t xml:space="preserve"> год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</si>
  <si>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</si>
  <si>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</si>
  <si>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</si>
  <si>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</si>
  <si>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</si>
  <si>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</si>
  <si>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</si>
  <si>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</si>
  <si>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</si>
  <si>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</si>
  <si>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</si>
  <si>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</si>
  <si>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</si>
  <si>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</si>
  <si>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</si>
  <si>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</si>
  <si>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</si>
  <si>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</si>
  <si>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</si>
  <si>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</si>
  <si>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</si>
  <si>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</si>
  <si>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</si>
  <si>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</si>
  <si>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</si>
  <si>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</si>
  <si>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</si>
  <si>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</si>
  <si>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</si>
  <si>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</si>
  <si>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</si>
  <si>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</si>
  <si>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</si>
  <si>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</si>
  <si>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</si>
  <si>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</si>
  <si>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2014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</si>
  <si>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 за 2014 год.</t>
    </r>
  </si>
  <si>
    <t>1</t>
  </si>
  <si>
    <t>5</t>
  </si>
  <si>
    <t>6</t>
  </si>
  <si>
    <t>7</t>
  </si>
  <si>
    <t>8</t>
  </si>
  <si>
    <t>9</t>
  </si>
  <si>
    <t xml:space="preserve"> Ф-10-718</t>
  </si>
  <si>
    <t xml:space="preserve"> Ф-0,4-5316</t>
  </si>
  <si>
    <t xml:space="preserve"> Ф-0,4-5411</t>
  </si>
  <si>
    <t xml:space="preserve"> Ф-0,4-5412</t>
  </si>
  <si>
    <t xml:space="preserve"> Ф-0,4-5413</t>
  </si>
  <si>
    <t xml:space="preserve"> Ф-0,4-5414</t>
  </si>
  <si>
    <t xml:space="preserve"> Ф-10-713</t>
  </si>
  <si>
    <t>ВЛ</t>
  </si>
  <si>
    <t>КЛ</t>
  </si>
  <si>
    <t>10 (10,5)</t>
  </si>
  <si>
    <t>Оперативный журнал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</si>
</sst>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hh\,\ mm\,\ yyyy\.mm\.dd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0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0" fontId="6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6" fillId="0" borderId="0" xfId="52" applyFont="1" applyBorder="1" applyAlignment="1">
      <alignment horizontal="left" vertical="top"/>
      <protection/>
    </xf>
    <xf numFmtId="0" fontId="6" fillId="0" borderId="0" xfId="52" applyFont="1" applyBorder="1" applyAlignment="1">
      <alignment horizontal="center" vertical="top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49" fontId="6" fillId="0" borderId="0" xfId="52" applyNumberFormat="1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left" vertical="center"/>
      <protection/>
    </xf>
    <xf numFmtId="49" fontId="6" fillId="0" borderId="19" xfId="52" applyNumberFormat="1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right"/>
      <protection/>
    </xf>
    <xf numFmtId="0" fontId="7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 wrapText="1"/>
      <protection/>
    </xf>
    <xf numFmtId="0" fontId="6" fillId="0" borderId="20" xfId="52" applyFont="1" applyBorder="1" applyAlignment="1">
      <alignment horizontal="left"/>
      <protection/>
    </xf>
    <xf numFmtId="0" fontId="14" fillId="0" borderId="0" xfId="52" applyFont="1" applyBorder="1" applyAlignment="1">
      <alignment horizontal="left"/>
      <protection/>
    </xf>
    <xf numFmtId="0" fontId="13" fillId="0" borderId="0" xfId="52" applyFont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0" fontId="2" fillId="0" borderId="21" xfId="0" applyNumberFormat="1" applyFont="1" applyFill="1" applyBorder="1" applyAlignment="1">
      <alignment horizontal="center" vertical="center" wrapText="1"/>
    </xf>
    <xf numFmtId="10" fontId="2" fillId="0" borderId="25" xfId="0" applyNumberFormat="1" applyFont="1" applyFill="1" applyBorder="1" applyAlignment="1">
      <alignment horizontal="center" vertical="center" wrapText="1"/>
    </xf>
    <xf numFmtId="10" fontId="2" fillId="0" borderId="2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52" applyFont="1" applyBorder="1" applyAlignment="1">
      <alignment horizontal="justify" wrapText="1"/>
      <protection/>
    </xf>
    <xf numFmtId="49" fontId="1" fillId="0" borderId="20" xfId="52" applyNumberFormat="1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top"/>
      <protection/>
    </xf>
    <xf numFmtId="0" fontId="14" fillId="0" borderId="0" xfId="52" applyFont="1" applyBorder="1" applyAlignment="1">
      <alignment horizontal="justify" wrapText="1"/>
      <protection/>
    </xf>
    <xf numFmtId="0" fontId="12" fillId="0" borderId="10" xfId="52" applyFont="1" applyBorder="1" applyAlignment="1">
      <alignment horizontal="center" wrapText="1"/>
      <protection/>
    </xf>
    <xf numFmtId="179" fontId="50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50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5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2" applyFont="1" applyBorder="1" applyAlignment="1">
      <alignment horizontal="center"/>
      <protection/>
    </xf>
    <xf numFmtId="49" fontId="12" fillId="0" borderId="10" xfId="52" applyNumberFormat="1" applyFont="1" applyBorder="1" applyAlignment="1">
      <alignment horizontal="center" wrapText="1"/>
      <protection/>
    </xf>
    <xf numFmtId="0" fontId="12" fillId="0" borderId="17" xfId="52" applyFont="1" applyBorder="1" applyAlignment="1">
      <alignment horizontal="left" wrapText="1"/>
      <protection/>
    </xf>
    <xf numFmtId="0" fontId="12" fillId="0" borderId="23" xfId="52" applyFont="1" applyBorder="1" applyAlignment="1">
      <alignment horizontal="left" wrapText="1"/>
      <protection/>
    </xf>
    <xf numFmtId="0" fontId="12" fillId="0" borderId="24" xfId="52" applyFont="1" applyBorder="1" applyAlignment="1">
      <alignment horizontal="left" wrapText="1"/>
      <protection/>
    </xf>
    <xf numFmtId="0" fontId="12" fillId="0" borderId="17" xfId="52" applyFont="1" applyBorder="1" applyAlignment="1">
      <alignment horizontal="center" wrapText="1"/>
      <protection/>
    </xf>
    <xf numFmtId="0" fontId="12" fillId="0" borderId="23" xfId="52" applyFont="1" applyBorder="1" applyAlignment="1">
      <alignment horizontal="center" wrapText="1"/>
      <protection/>
    </xf>
    <xf numFmtId="0" fontId="12" fillId="0" borderId="24" xfId="52" applyFont="1" applyBorder="1" applyAlignment="1">
      <alignment horizontal="center" wrapText="1"/>
      <protection/>
    </xf>
    <xf numFmtId="0" fontId="12" fillId="0" borderId="27" xfId="52" applyFont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12" fillId="0" borderId="20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19" xfId="52" applyFont="1" applyBorder="1" applyAlignment="1">
      <alignment horizontal="center" textRotation="90" wrapText="1"/>
      <protection/>
    </xf>
    <xf numFmtId="0" fontId="12" fillId="0" borderId="26" xfId="52" applyFont="1" applyBorder="1" applyAlignment="1">
      <alignment horizontal="center" textRotation="90" wrapText="1"/>
      <protection/>
    </xf>
    <xf numFmtId="0" fontId="12" fillId="0" borderId="30" xfId="52" applyFont="1" applyBorder="1" applyAlignment="1">
      <alignment horizontal="center" textRotation="90" wrapText="1"/>
      <protection/>
    </xf>
    <xf numFmtId="0" fontId="12" fillId="0" borderId="27" xfId="52" applyFont="1" applyBorder="1" applyAlignment="1">
      <alignment horizontal="center" textRotation="90" wrapText="1"/>
      <protection/>
    </xf>
    <xf numFmtId="0" fontId="12" fillId="0" borderId="0" xfId="52" applyFont="1" applyBorder="1" applyAlignment="1">
      <alignment horizontal="center" textRotation="90" wrapText="1"/>
      <protection/>
    </xf>
    <xf numFmtId="0" fontId="12" fillId="0" borderId="28" xfId="52" applyFont="1" applyBorder="1" applyAlignment="1">
      <alignment horizontal="center" textRotation="90" wrapText="1"/>
      <protection/>
    </xf>
    <xf numFmtId="0" fontId="12" fillId="0" borderId="19" xfId="52" applyFont="1" applyBorder="1" applyAlignment="1">
      <alignment horizontal="center" vertical="center" textRotation="90"/>
      <protection/>
    </xf>
    <xf numFmtId="0" fontId="12" fillId="0" borderId="26" xfId="52" applyFont="1" applyBorder="1" applyAlignment="1">
      <alignment horizontal="center" vertical="center" textRotation="90"/>
      <protection/>
    </xf>
    <xf numFmtId="0" fontId="12" fillId="0" borderId="30" xfId="52" applyFont="1" applyBorder="1" applyAlignment="1">
      <alignment horizontal="center" vertical="center" textRotation="90"/>
      <protection/>
    </xf>
    <xf numFmtId="0" fontId="12" fillId="0" borderId="18" xfId="52" applyFont="1" applyBorder="1" applyAlignment="1">
      <alignment horizontal="center" vertical="center" textRotation="90"/>
      <protection/>
    </xf>
    <xf numFmtId="0" fontId="12" fillId="0" borderId="20" xfId="52" applyFont="1" applyBorder="1" applyAlignment="1">
      <alignment horizontal="center" vertical="center" textRotation="90"/>
      <protection/>
    </xf>
    <xf numFmtId="0" fontId="12" fillId="0" borderId="29" xfId="52" applyFont="1" applyBorder="1" applyAlignment="1">
      <alignment horizontal="center" vertical="center" textRotation="90"/>
      <protection/>
    </xf>
    <xf numFmtId="0" fontId="12" fillId="0" borderId="17" xfId="52" applyFont="1" applyBorder="1" applyAlignment="1">
      <alignment horizontal="center" vertical="center" textRotation="90"/>
      <protection/>
    </xf>
    <xf numFmtId="0" fontId="12" fillId="0" borderId="23" xfId="52" applyFont="1" applyBorder="1" applyAlignment="1">
      <alignment horizontal="center" vertical="center" textRotation="90"/>
      <protection/>
    </xf>
    <xf numFmtId="0" fontId="12" fillId="0" borderId="24" xfId="52" applyFont="1" applyBorder="1" applyAlignment="1">
      <alignment horizontal="center" vertical="center" textRotation="90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12" fillId="0" borderId="24" xfId="52" applyFont="1" applyBorder="1" applyAlignment="1">
      <alignment horizontal="center" vertical="center" wrapText="1"/>
      <protection/>
    </xf>
    <xf numFmtId="179" fontId="51" fillId="0" borderId="17" xfId="0" applyNumberFormat="1" applyFont="1" applyFill="1" applyBorder="1" applyAlignment="1">
      <alignment horizontal="center" vertical="center" wrapText="1"/>
    </xf>
    <xf numFmtId="179" fontId="51" fillId="0" borderId="23" xfId="0" applyNumberFormat="1" applyFont="1" applyFill="1" applyBorder="1" applyAlignment="1">
      <alignment horizontal="center" vertical="center" wrapText="1"/>
    </xf>
    <xf numFmtId="179" fontId="51" fillId="0" borderId="24" xfId="0" applyNumberFormat="1" applyFont="1" applyFill="1" applyBorder="1" applyAlignment="1">
      <alignment horizontal="center" vertical="center" wrapText="1"/>
    </xf>
    <xf numFmtId="0" fontId="1" fillId="0" borderId="0" xfId="52" applyFont="1" applyBorder="1" applyAlignment="1">
      <alignment horizontal="center" wrapText="1"/>
      <protection/>
    </xf>
    <xf numFmtId="0" fontId="1" fillId="0" borderId="0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 textRotation="90" wrapText="1"/>
      <protection/>
    </xf>
    <xf numFmtId="0" fontId="12" fillId="0" borderId="20" xfId="52" applyFont="1" applyBorder="1" applyAlignment="1">
      <alignment horizontal="center" textRotation="90" wrapText="1"/>
      <protection/>
    </xf>
    <xf numFmtId="0" fontId="12" fillId="0" borderId="29" xfId="52" applyFont="1" applyBorder="1" applyAlignment="1">
      <alignment horizontal="center" textRotation="90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0" fontId="6" fillId="0" borderId="26" xfId="52" applyFont="1" applyFill="1" applyBorder="1" applyAlignment="1">
      <alignment horizontal="left" vertical="top" wrapText="1"/>
      <protection/>
    </xf>
    <xf numFmtId="0" fontId="6" fillId="0" borderId="30" xfId="52" applyFont="1" applyFill="1" applyBorder="1" applyAlignment="1">
      <alignment horizontal="left" vertical="top" wrapText="1"/>
      <protection/>
    </xf>
    <xf numFmtId="0" fontId="6" fillId="0" borderId="20" xfId="52" applyFont="1" applyFill="1" applyBorder="1" applyAlignment="1">
      <alignment horizontal="left" vertical="top" wrapText="1"/>
      <protection/>
    </xf>
    <xf numFmtId="0" fontId="6" fillId="0" borderId="29" xfId="52" applyFont="1" applyFill="1" applyBorder="1" applyAlignment="1">
      <alignment horizontal="left" vertical="top" wrapText="1"/>
      <protection/>
    </xf>
    <xf numFmtId="49" fontId="6" fillId="0" borderId="19" xfId="52" applyNumberFormat="1" applyFont="1" applyBorder="1" applyAlignment="1">
      <alignment horizontal="center" vertical="center"/>
      <protection/>
    </xf>
    <xf numFmtId="49" fontId="6" fillId="0" borderId="26" xfId="52" applyNumberFormat="1" applyFont="1" applyBorder="1" applyAlignment="1">
      <alignment horizontal="center" vertical="center"/>
      <protection/>
    </xf>
    <xf numFmtId="49" fontId="6" fillId="0" borderId="30" xfId="52" applyNumberFormat="1" applyFont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49" fontId="6" fillId="0" borderId="20" xfId="52" applyNumberFormat="1" applyFont="1" applyBorder="1" applyAlignment="1">
      <alignment horizontal="center" vertical="center"/>
      <protection/>
    </xf>
    <xf numFmtId="49" fontId="6" fillId="0" borderId="29" xfId="52" applyNumberFormat="1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top"/>
      <protection/>
    </xf>
    <xf numFmtId="0" fontId="6" fillId="0" borderId="20" xfId="52" applyFont="1" applyBorder="1" applyAlignment="1">
      <alignment horizontal="center" vertical="top"/>
      <protection/>
    </xf>
    <xf numFmtId="0" fontId="6" fillId="0" borderId="29" xfId="52" applyFont="1" applyBorder="1" applyAlignment="1">
      <alignment horizontal="center" vertical="top"/>
      <protection/>
    </xf>
    <xf numFmtId="0" fontId="6" fillId="0" borderId="19" xfId="52" applyFont="1" applyBorder="1" applyAlignment="1">
      <alignment horizontal="center" vertical="top" wrapText="1"/>
      <protection/>
    </xf>
    <xf numFmtId="0" fontId="6" fillId="0" borderId="26" xfId="52" applyFont="1" applyBorder="1" applyAlignment="1">
      <alignment horizontal="center" vertical="top" wrapText="1"/>
      <protection/>
    </xf>
    <xf numFmtId="0" fontId="6" fillId="0" borderId="30" xfId="52" applyFont="1" applyBorder="1" applyAlignment="1">
      <alignment horizontal="center" vertical="top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7109375" style="2" customWidth="1"/>
    <col min="2" max="2" width="29.28125" style="2" customWidth="1"/>
    <col min="3" max="3" width="25.7109375" style="2" customWidth="1"/>
    <col min="4" max="4" width="46.421875" style="2" customWidth="1"/>
    <col min="5" max="16384" width="9.140625" style="2" customWidth="1"/>
  </cols>
  <sheetData>
    <row r="1" spans="1:4" ht="15.75">
      <c r="A1" s="73" t="s">
        <v>5</v>
      </c>
      <c r="B1" s="73"/>
      <c r="C1" s="73"/>
      <c r="D1" s="73"/>
    </row>
    <row r="2" spans="1:4" ht="15.75">
      <c r="A2" s="73" t="s">
        <v>6</v>
      </c>
      <c r="B2" s="73"/>
      <c r="C2" s="73"/>
      <c r="D2" s="73"/>
    </row>
    <row r="3" spans="1:4" ht="15.75">
      <c r="A3" s="73" t="s">
        <v>178</v>
      </c>
      <c r="B3" s="73"/>
      <c r="C3" s="73"/>
      <c r="D3" s="73"/>
    </row>
    <row r="4" spans="1:4" ht="15.75">
      <c r="A4" s="37"/>
      <c r="B4" s="38"/>
      <c r="C4" s="38"/>
      <c r="D4" s="38"/>
    </row>
    <row r="5" spans="1:4" ht="15.75">
      <c r="A5" s="72" t="s">
        <v>171</v>
      </c>
      <c r="B5" s="72"/>
      <c r="C5" s="72"/>
      <c r="D5" s="72"/>
    </row>
    <row r="6" spans="1:4" ht="15.75">
      <c r="A6" s="72" t="s">
        <v>167</v>
      </c>
      <c r="B6" s="72"/>
      <c r="C6" s="72"/>
      <c r="D6" s="72"/>
    </row>
    <row r="7" spans="1:4" ht="15.75">
      <c r="A7" s="38"/>
      <c r="B7" s="38"/>
      <c r="C7" s="38"/>
      <c r="D7" s="38"/>
    </row>
    <row r="8" spans="1:4" ht="63">
      <c r="A8" s="26" t="s">
        <v>2</v>
      </c>
      <c r="B8" s="25" t="s">
        <v>0</v>
      </c>
      <c r="C8" s="49" t="s">
        <v>1</v>
      </c>
      <c r="D8" s="49" t="s">
        <v>3</v>
      </c>
    </row>
    <row r="9" spans="1:4" ht="15.75">
      <c r="A9" s="50">
        <v>1</v>
      </c>
      <c r="B9" s="50">
        <v>2</v>
      </c>
      <c r="C9" s="50">
        <v>3</v>
      </c>
      <c r="D9" s="50">
        <v>4</v>
      </c>
    </row>
    <row r="10" spans="1:4" ht="15.75">
      <c r="A10" s="50">
        <v>1</v>
      </c>
      <c r="B10" s="25" t="s">
        <v>180</v>
      </c>
      <c r="C10" s="26">
        <v>0</v>
      </c>
      <c r="D10" s="26">
        <v>520</v>
      </c>
    </row>
    <row r="11" spans="1:4" ht="33.75" customHeight="1">
      <c r="A11" s="50">
        <v>2</v>
      </c>
      <c r="B11" s="25" t="s">
        <v>181</v>
      </c>
      <c r="C11" s="26">
        <v>0.33</v>
      </c>
      <c r="D11" s="26">
        <v>520</v>
      </c>
    </row>
    <row r="12" spans="1:4" ht="15.75">
      <c r="A12" s="50">
        <v>3</v>
      </c>
      <c r="B12" s="25" t="s">
        <v>182</v>
      </c>
      <c r="C12" s="26">
        <v>0</v>
      </c>
      <c r="D12" s="26">
        <v>520</v>
      </c>
    </row>
    <row r="13" spans="1:4" ht="15.75">
      <c r="A13" s="50">
        <v>4</v>
      </c>
      <c r="B13" s="25" t="s">
        <v>182</v>
      </c>
      <c r="C13" s="26">
        <v>0</v>
      </c>
      <c r="D13" s="26">
        <v>520</v>
      </c>
    </row>
    <row r="14" spans="1:4" ht="15.75">
      <c r="A14" s="50">
        <v>5</v>
      </c>
      <c r="B14" s="25" t="s">
        <v>184</v>
      </c>
      <c r="C14" s="26">
        <v>0</v>
      </c>
      <c r="D14" s="26">
        <v>520</v>
      </c>
    </row>
    <row r="15" spans="1:4" ht="15.75">
      <c r="A15" s="50">
        <v>6</v>
      </c>
      <c r="B15" s="25" t="s">
        <v>185</v>
      </c>
      <c r="C15" s="26">
        <v>0</v>
      </c>
      <c r="D15" s="26">
        <v>520</v>
      </c>
    </row>
    <row r="16" spans="1:4" ht="15.75">
      <c r="A16" s="50">
        <v>7</v>
      </c>
      <c r="B16" s="25" t="s">
        <v>183</v>
      </c>
      <c r="C16" s="26">
        <v>0</v>
      </c>
      <c r="D16" s="26">
        <v>520</v>
      </c>
    </row>
    <row r="17" spans="1:4" ht="15.75">
      <c r="A17" s="50">
        <v>8</v>
      </c>
      <c r="B17" s="25" t="s">
        <v>183</v>
      </c>
      <c r="C17" s="26">
        <v>0</v>
      </c>
      <c r="D17" s="26">
        <v>520</v>
      </c>
    </row>
    <row r="18" spans="1:4" ht="15.75">
      <c r="A18" s="50">
        <v>9</v>
      </c>
      <c r="B18" s="25" t="s">
        <v>186</v>
      </c>
      <c r="C18" s="26">
        <v>0</v>
      </c>
      <c r="D18" s="26">
        <v>520</v>
      </c>
    </row>
    <row r="19" spans="1:4" ht="15.75">
      <c r="A19" s="50"/>
      <c r="B19" s="25"/>
      <c r="C19" s="26"/>
      <c r="D19" s="26"/>
    </row>
    <row r="21" spans="1:4" ht="30" customHeight="1">
      <c r="A21" s="71" t="s">
        <v>4</v>
      </c>
      <c r="B21" s="71"/>
      <c r="C21" s="71"/>
      <c r="D21" s="71"/>
    </row>
    <row r="24" spans="1:4" ht="15.75">
      <c r="A24" s="1"/>
      <c r="B24" s="2" t="s">
        <v>172</v>
      </c>
      <c r="D24" s="2" t="s">
        <v>173</v>
      </c>
    </row>
    <row r="25" ht="15.75">
      <c r="A25" s="1"/>
    </row>
  </sheetData>
  <sheetProtection/>
  <mergeCells count="6">
    <mergeCell ref="A21:D21"/>
    <mergeCell ref="A6:D6"/>
    <mergeCell ref="A1:D1"/>
    <mergeCell ref="A2:D2"/>
    <mergeCell ref="A3:D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X6"/>
  <sheetViews>
    <sheetView view="pageBreakPreview" zoomScaleSheetLayoutView="100" zoomScalePageLayoutView="0" workbookViewId="0" topLeftCell="A1">
      <selection activeCell="A2" sqref="A2:IV6"/>
    </sheetView>
  </sheetViews>
  <sheetFormatPr defaultColWidth="0.85546875" defaultRowHeight="15"/>
  <cols>
    <col min="1" max="16384" width="0.85546875" style="55" customWidth="1"/>
  </cols>
  <sheetData>
    <row r="2" spans="1:102" ht="33.75" customHeight="1">
      <c r="A2" s="110" t="s">
        <v>215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45:57" ht="15.75">
      <c r="AS3" s="64" t="s">
        <v>216</v>
      </c>
      <c r="AT3" s="111" t="s">
        <v>254</v>
      </c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55" t="s">
        <v>217</v>
      </c>
    </row>
    <row r="5" spans="1:102" ht="15.75">
      <c r="A5" s="112" t="s">
        <v>171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</row>
    <row r="6" spans="1:102" ht="15.75">
      <c r="A6" s="113" t="s">
        <v>211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</row>
    <row r="7" ht="3" customHeight="1"/>
  </sheetData>
  <sheetProtection/>
  <mergeCells count="4">
    <mergeCell ref="A2:CX2"/>
    <mergeCell ref="AT3:BD3"/>
    <mergeCell ref="A5:CX5"/>
    <mergeCell ref="A6:CX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view="pageBreakPreview" zoomScaleSheetLayoutView="100" zoomScalePageLayoutView="0" workbookViewId="0" topLeftCell="O7">
      <selection activeCell="DT10" sqref="DT10:DX18"/>
    </sheetView>
  </sheetViews>
  <sheetFormatPr defaultColWidth="0.85546875" defaultRowHeight="15"/>
  <cols>
    <col min="1" max="1" width="5.57421875" style="65" bestFit="1" customWidth="1"/>
    <col min="2" max="2" width="0.13671875" style="65" customWidth="1"/>
    <col min="3" max="4" width="0.85546875" style="65" hidden="1" customWidth="1"/>
    <col min="5" max="16" width="0.85546875" style="65" customWidth="1"/>
    <col min="17" max="17" width="4.8515625" style="65" customWidth="1"/>
    <col min="18" max="26" width="0.85546875" style="65" customWidth="1"/>
    <col min="27" max="27" width="1.57421875" style="65" customWidth="1"/>
    <col min="28" max="132" width="0.85546875" style="65" customWidth="1"/>
    <col min="133" max="133" width="13.140625" style="65" customWidth="1"/>
    <col min="134" max="137" width="0.85546875" style="65" customWidth="1"/>
    <col min="138" max="138" width="15.421875" style="65" customWidth="1"/>
    <col min="139" max="142" width="0.85546875" style="65" customWidth="1"/>
    <col min="143" max="143" width="14.28125" style="65" customWidth="1"/>
    <col min="144" max="16384" width="0.85546875" style="65" customWidth="1"/>
  </cols>
  <sheetData>
    <row r="1" spans="1:167" s="55" customFormat="1" ht="33.75" customHeight="1">
      <c r="A1" s="154" t="s">
        <v>255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</row>
    <row r="2" spans="1:167" s="55" customFormat="1" ht="15.75">
      <c r="A2" s="155" t="s">
        <v>171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</row>
    <row r="3" spans="1:102" s="55" customFormat="1" ht="15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</row>
    <row r="4" spans="1:167" s="66" customFormat="1" ht="100.5" customHeight="1">
      <c r="A4" s="133" t="s">
        <v>136</v>
      </c>
      <c r="B4" s="134"/>
      <c r="C4" s="134"/>
      <c r="D4" s="135"/>
      <c r="E4" s="133" t="s">
        <v>218</v>
      </c>
      <c r="F4" s="134"/>
      <c r="G4" s="134"/>
      <c r="H4" s="134"/>
      <c r="I4" s="134"/>
      <c r="J4" s="134"/>
      <c r="K4" s="135"/>
      <c r="L4" s="133" t="s">
        <v>219</v>
      </c>
      <c r="M4" s="134"/>
      <c r="N4" s="134"/>
      <c r="O4" s="134"/>
      <c r="P4" s="134"/>
      <c r="Q4" s="135"/>
      <c r="R4" s="133" t="s">
        <v>220</v>
      </c>
      <c r="S4" s="134"/>
      <c r="T4" s="134"/>
      <c r="U4" s="134"/>
      <c r="V4" s="135"/>
      <c r="W4" s="133" t="s">
        <v>221</v>
      </c>
      <c r="X4" s="134"/>
      <c r="Y4" s="134"/>
      <c r="Z4" s="134"/>
      <c r="AA4" s="135"/>
      <c r="AB4" s="133" t="s">
        <v>222</v>
      </c>
      <c r="AC4" s="134"/>
      <c r="AD4" s="134"/>
      <c r="AE4" s="134"/>
      <c r="AF4" s="135"/>
      <c r="AG4" s="133" t="s">
        <v>223</v>
      </c>
      <c r="AH4" s="134"/>
      <c r="AI4" s="134"/>
      <c r="AJ4" s="134"/>
      <c r="AK4" s="135"/>
      <c r="AL4" s="133" t="s">
        <v>224</v>
      </c>
      <c r="AM4" s="134"/>
      <c r="AN4" s="134"/>
      <c r="AO4" s="134"/>
      <c r="AP4" s="135"/>
      <c r="AQ4" s="148" t="s">
        <v>225</v>
      </c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50"/>
      <c r="BX4" s="148" t="s">
        <v>226</v>
      </c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50"/>
      <c r="DY4" s="133" t="s">
        <v>227</v>
      </c>
      <c r="DZ4" s="134"/>
      <c r="EA4" s="134"/>
      <c r="EB4" s="134"/>
      <c r="EC4" s="135"/>
      <c r="ED4" s="133" t="s">
        <v>228</v>
      </c>
      <c r="EE4" s="134"/>
      <c r="EF4" s="134"/>
      <c r="EG4" s="134"/>
      <c r="EH4" s="135"/>
      <c r="EI4" s="133" t="s">
        <v>229</v>
      </c>
      <c r="EJ4" s="134"/>
      <c r="EK4" s="134"/>
      <c r="EL4" s="134"/>
      <c r="EM4" s="135"/>
      <c r="EN4" s="133" t="s">
        <v>230</v>
      </c>
      <c r="EO4" s="134"/>
      <c r="EP4" s="134"/>
      <c r="EQ4" s="135"/>
      <c r="ER4" s="133" t="s">
        <v>231</v>
      </c>
      <c r="ES4" s="134"/>
      <c r="ET4" s="134"/>
      <c r="EU4" s="134"/>
      <c r="EV4" s="134"/>
      <c r="EW4" s="134"/>
      <c r="EX4" s="134"/>
      <c r="EY4" s="135"/>
      <c r="EZ4" s="133" t="s">
        <v>232</v>
      </c>
      <c r="FA4" s="134"/>
      <c r="FB4" s="134"/>
      <c r="FC4" s="134"/>
      <c r="FD4" s="134"/>
      <c r="FE4" s="135"/>
      <c r="FF4" s="133" t="s">
        <v>233</v>
      </c>
      <c r="FG4" s="134"/>
      <c r="FH4" s="134"/>
      <c r="FI4" s="134"/>
      <c r="FJ4" s="134"/>
      <c r="FK4" s="135"/>
    </row>
    <row r="5" spans="1:167" s="66" customFormat="1" ht="100.5" customHeight="1">
      <c r="A5" s="136"/>
      <c r="B5" s="137"/>
      <c r="C5" s="137"/>
      <c r="D5" s="138"/>
      <c r="E5" s="136"/>
      <c r="F5" s="137"/>
      <c r="G5" s="137"/>
      <c r="H5" s="137"/>
      <c r="I5" s="137"/>
      <c r="J5" s="137"/>
      <c r="K5" s="138"/>
      <c r="L5" s="136"/>
      <c r="M5" s="137"/>
      <c r="N5" s="137"/>
      <c r="O5" s="137"/>
      <c r="P5" s="137"/>
      <c r="Q5" s="138"/>
      <c r="R5" s="136"/>
      <c r="S5" s="137"/>
      <c r="T5" s="137"/>
      <c r="U5" s="137"/>
      <c r="V5" s="138"/>
      <c r="W5" s="136"/>
      <c r="X5" s="137"/>
      <c r="Y5" s="137"/>
      <c r="Z5" s="137"/>
      <c r="AA5" s="138"/>
      <c r="AB5" s="136"/>
      <c r="AC5" s="137"/>
      <c r="AD5" s="137"/>
      <c r="AE5" s="137"/>
      <c r="AF5" s="138"/>
      <c r="AG5" s="136"/>
      <c r="AH5" s="137"/>
      <c r="AI5" s="137"/>
      <c r="AJ5" s="137"/>
      <c r="AK5" s="138"/>
      <c r="AL5" s="136"/>
      <c r="AM5" s="137"/>
      <c r="AN5" s="137"/>
      <c r="AO5" s="137"/>
      <c r="AP5" s="138"/>
      <c r="AQ5" s="148" t="s">
        <v>234</v>
      </c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50"/>
      <c r="BK5" s="133" t="s">
        <v>235</v>
      </c>
      <c r="BL5" s="134"/>
      <c r="BM5" s="134"/>
      <c r="BN5" s="135"/>
      <c r="BO5" s="133" t="s">
        <v>236</v>
      </c>
      <c r="BP5" s="134"/>
      <c r="BQ5" s="134"/>
      <c r="BR5" s="135"/>
      <c r="BS5" s="133" t="s">
        <v>237</v>
      </c>
      <c r="BT5" s="134"/>
      <c r="BU5" s="134"/>
      <c r="BV5" s="134"/>
      <c r="BW5" s="135"/>
      <c r="BX5" s="148" t="s">
        <v>234</v>
      </c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50"/>
      <c r="DL5" s="133" t="s">
        <v>235</v>
      </c>
      <c r="DM5" s="134"/>
      <c r="DN5" s="134"/>
      <c r="DO5" s="135"/>
      <c r="DP5" s="133" t="s">
        <v>236</v>
      </c>
      <c r="DQ5" s="134"/>
      <c r="DR5" s="134"/>
      <c r="DS5" s="135"/>
      <c r="DT5" s="133" t="s">
        <v>238</v>
      </c>
      <c r="DU5" s="134"/>
      <c r="DV5" s="134"/>
      <c r="DW5" s="134"/>
      <c r="DX5" s="135"/>
      <c r="DY5" s="136"/>
      <c r="DZ5" s="137"/>
      <c r="EA5" s="137"/>
      <c r="EB5" s="137"/>
      <c r="EC5" s="138"/>
      <c r="ED5" s="136"/>
      <c r="EE5" s="137"/>
      <c r="EF5" s="137"/>
      <c r="EG5" s="137"/>
      <c r="EH5" s="138"/>
      <c r="EI5" s="136"/>
      <c r="EJ5" s="137"/>
      <c r="EK5" s="137"/>
      <c r="EL5" s="137"/>
      <c r="EM5" s="138"/>
      <c r="EN5" s="136"/>
      <c r="EO5" s="137"/>
      <c r="EP5" s="137"/>
      <c r="EQ5" s="138"/>
      <c r="ER5" s="136"/>
      <c r="ES5" s="137"/>
      <c r="ET5" s="137"/>
      <c r="EU5" s="137"/>
      <c r="EV5" s="137"/>
      <c r="EW5" s="137"/>
      <c r="EX5" s="137"/>
      <c r="EY5" s="138"/>
      <c r="EZ5" s="136"/>
      <c r="FA5" s="137"/>
      <c r="FB5" s="137"/>
      <c r="FC5" s="137"/>
      <c r="FD5" s="137"/>
      <c r="FE5" s="138"/>
      <c r="FF5" s="136"/>
      <c r="FG5" s="137"/>
      <c r="FH5" s="137"/>
      <c r="FI5" s="137"/>
      <c r="FJ5" s="137"/>
      <c r="FK5" s="138"/>
    </row>
    <row r="6" spans="1:167" s="66" customFormat="1" ht="102" customHeight="1">
      <c r="A6" s="136"/>
      <c r="B6" s="137"/>
      <c r="C6" s="137"/>
      <c r="D6" s="138"/>
      <c r="E6" s="136"/>
      <c r="F6" s="137"/>
      <c r="G6" s="137"/>
      <c r="H6" s="137"/>
      <c r="I6" s="137"/>
      <c r="J6" s="137"/>
      <c r="K6" s="138"/>
      <c r="L6" s="136"/>
      <c r="M6" s="137"/>
      <c r="N6" s="137"/>
      <c r="O6" s="137"/>
      <c r="P6" s="137"/>
      <c r="Q6" s="138"/>
      <c r="R6" s="136"/>
      <c r="S6" s="137"/>
      <c r="T6" s="137"/>
      <c r="U6" s="137"/>
      <c r="V6" s="138"/>
      <c r="W6" s="136"/>
      <c r="X6" s="137"/>
      <c r="Y6" s="137"/>
      <c r="Z6" s="137"/>
      <c r="AA6" s="138"/>
      <c r="AB6" s="136"/>
      <c r="AC6" s="137"/>
      <c r="AD6" s="137"/>
      <c r="AE6" s="137"/>
      <c r="AF6" s="138"/>
      <c r="AG6" s="136"/>
      <c r="AH6" s="137"/>
      <c r="AI6" s="137"/>
      <c r="AJ6" s="137"/>
      <c r="AK6" s="138"/>
      <c r="AL6" s="136"/>
      <c r="AM6" s="137"/>
      <c r="AN6" s="137"/>
      <c r="AO6" s="137"/>
      <c r="AP6" s="138"/>
      <c r="AQ6" s="145" t="s">
        <v>239</v>
      </c>
      <c r="AR6" s="146"/>
      <c r="AS6" s="146"/>
      <c r="AT6" s="146"/>
      <c r="AU6" s="146"/>
      <c r="AV6" s="146"/>
      <c r="AW6" s="146"/>
      <c r="AX6" s="147"/>
      <c r="AY6" s="145" t="s">
        <v>240</v>
      </c>
      <c r="AZ6" s="146"/>
      <c r="BA6" s="146"/>
      <c r="BB6" s="146"/>
      <c r="BC6" s="146"/>
      <c r="BD6" s="146"/>
      <c r="BE6" s="146"/>
      <c r="BF6" s="147"/>
      <c r="BG6" s="133" t="s">
        <v>241</v>
      </c>
      <c r="BH6" s="134"/>
      <c r="BI6" s="134"/>
      <c r="BJ6" s="135"/>
      <c r="BK6" s="136"/>
      <c r="BL6" s="137"/>
      <c r="BM6" s="137"/>
      <c r="BN6" s="138"/>
      <c r="BO6" s="136"/>
      <c r="BP6" s="137"/>
      <c r="BQ6" s="137"/>
      <c r="BR6" s="138"/>
      <c r="BS6" s="136"/>
      <c r="BT6" s="137"/>
      <c r="BU6" s="137"/>
      <c r="BV6" s="137"/>
      <c r="BW6" s="138"/>
      <c r="BX6" s="145" t="s">
        <v>239</v>
      </c>
      <c r="BY6" s="146"/>
      <c r="BZ6" s="146"/>
      <c r="CA6" s="146"/>
      <c r="CB6" s="146"/>
      <c r="CC6" s="146"/>
      <c r="CD6" s="146"/>
      <c r="CE6" s="147"/>
      <c r="CF6" s="145" t="s">
        <v>240</v>
      </c>
      <c r="CG6" s="146"/>
      <c r="CH6" s="146"/>
      <c r="CI6" s="146"/>
      <c r="CJ6" s="146"/>
      <c r="CK6" s="146"/>
      <c r="CL6" s="146"/>
      <c r="CM6" s="147"/>
      <c r="CN6" s="133" t="s">
        <v>241</v>
      </c>
      <c r="CO6" s="134"/>
      <c r="CP6" s="134"/>
      <c r="CQ6" s="135"/>
      <c r="CR6" s="133" t="s">
        <v>242</v>
      </c>
      <c r="CS6" s="134"/>
      <c r="CT6" s="134"/>
      <c r="CU6" s="134"/>
      <c r="CV6" s="135"/>
      <c r="CW6" s="133" t="s">
        <v>243</v>
      </c>
      <c r="CX6" s="134"/>
      <c r="CY6" s="134"/>
      <c r="CZ6" s="134"/>
      <c r="DA6" s="135"/>
      <c r="DB6" s="133" t="s">
        <v>244</v>
      </c>
      <c r="DC6" s="134"/>
      <c r="DD6" s="134"/>
      <c r="DE6" s="134"/>
      <c r="DF6" s="135"/>
      <c r="DG6" s="133" t="s">
        <v>245</v>
      </c>
      <c r="DH6" s="134"/>
      <c r="DI6" s="134"/>
      <c r="DJ6" s="134"/>
      <c r="DK6" s="135"/>
      <c r="DL6" s="136"/>
      <c r="DM6" s="137"/>
      <c r="DN6" s="137"/>
      <c r="DO6" s="138"/>
      <c r="DP6" s="136"/>
      <c r="DQ6" s="137"/>
      <c r="DR6" s="137"/>
      <c r="DS6" s="138"/>
      <c r="DT6" s="136"/>
      <c r="DU6" s="137"/>
      <c r="DV6" s="137"/>
      <c r="DW6" s="137"/>
      <c r="DX6" s="138"/>
      <c r="DY6" s="136"/>
      <c r="DZ6" s="137"/>
      <c r="EA6" s="137"/>
      <c r="EB6" s="137"/>
      <c r="EC6" s="138"/>
      <c r="ED6" s="136"/>
      <c r="EE6" s="137"/>
      <c r="EF6" s="137"/>
      <c r="EG6" s="137"/>
      <c r="EH6" s="138"/>
      <c r="EI6" s="136"/>
      <c r="EJ6" s="137"/>
      <c r="EK6" s="137"/>
      <c r="EL6" s="137"/>
      <c r="EM6" s="138"/>
      <c r="EN6" s="136"/>
      <c r="EO6" s="137"/>
      <c r="EP6" s="137"/>
      <c r="EQ6" s="138"/>
      <c r="ER6" s="136"/>
      <c r="ES6" s="137"/>
      <c r="ET6" s="137"/>
      <c r="EU6" s="137"/>
      <c r="EV6" s="137"/>
      <c r="EW6" s="137"/>
      <c r="EX6" s="137"/>
      <c r="EY6" s="138"/>
      <c r="EZ6" s="136"/>
      <c r="FA6" s="137"/>
      <c r="FB6" s="137"/>
      <c r="FC6" s="137"/>
      <c r="FD6" s="137"/>
      <c r="FE6" s="138"/>
      <c r="FF6" s="136"/>
      <c r="FG6" s="137"/>
      <c r="FH6" s="137"/>
      <c r="FI6" s="137"/>
      <c r="FJ6" s="137"/>
      <c r="FK6" s="138"/>
    </row>
    <row r="7" spans="1:167" s="66" customFormat="1" ht="49.5" customHeight="1">
      <c r="A7" s="136"/>
      <c r="B7" s="137"/>
      <c r="C7" s="137"/>
      <c r="D7" s="138"/>
      <c r="E7" s="136"/>
      <c r="F7" s="137"/>
      <c r="G7" s="137"/>
      <c r="H7" s="137"/>
      <c r="I7" s="137"/>
      <c r="J7" s="137"/>
      <c r="K7" s="138"/>
      <c r="L7" s="136"/>
      <c r="M7" s="137"/>
      <c r="N7" s="137"/>
      <c r="O7" s="137"/>
      <c r="P7" s="137"/>
      <c r="Q7" s="138"/>
      <c r="R7" s="136"/>
      <c r="S7" s="137"/>
      <c r="T7" s="137"/>
      <c r="U7" s="137"/>
      <c r="V7" s="138"/>
      <c r="W7" s="136"/>
      <c r="X7" s="137"/>
      <c r="Y7" s="137"/>
      <c r="Z7" s="137"/>
      <c r="AA7" s="138"/>
      <c r="AB7" s="136"/>
      <c r="AC7" s="137"/>
      <c r="AD7" s="137"/>
      <c r="AE7" s="137"/>
      <c r="AF7" s="138"/>
      <c r="AG7" s="136"/>
      <c r="AH7" s="137"/>
      <c r="AI7" s="137"/>
      <c r="AJ7" s="137"/>
      <c r="AK7" s="138"/>
      <c r="AL7" s="136"/>
      <c r="AM7" s="137"/>
      <c r="AN7" s="137"/>
      <c r="AO7" s="137"/>
      <c r="AP7" s="138"/>
      <c r="AQ7" s="139" t="s">
        <v>246</v>
      </c>
      <c r="AR7" s="140"/>
      <c r="AS7" s="140"/>
      <c r="AT7" s="141"/>
      <c r="AU7" s="139" t="s">
        <v>247</v>
      </c>
      <c r="AV7" s="140"/>
      <c r="AW7" s="140"/>
      <c r="AX7" s="141"/>
      <c r="AY7" s="139" t="s">
        <v>246</v>
      </c>
      <c r="AZ7" s="140"/>
      <c r="BA7" s="140"/>
      <c r="BB7" s="141"/>
      <c r="BC7" s="139" t="s">
        <v>247</v>
      </c>
      <c r="BD7" s="140"/>
      <c r="BE7" s="140"/>
      <c r="BF7" s="141"/>
      <c r="BG7" s="136"/>
      <c r="BH7" s="137"/>
      <c r="BI7" s="137"/>
      <c r="BJ7" s="138"/>
      <c r="BK7" s="136"/>
      <c r="BL7" s="137"/>
      <c r="BM7" s="137"/>
      <c r="BN7" s="138"/>
      <c r="BO7" s="136"/>
      <c r="BP7" s="137"/>
      <c r="BQ7" s="137"/>
      <c r="BR7" s="138"/>
      <c r="BS7" s="136"/>
      <c r="BT7" s="137"/>
      <c r="BU7" s="137"/>
      <c r="BV7" s="137"/>
      <c r="BW7" s="138"/>
      <c r="BX7" s="139" t="s">
        <v>246</v>
      </c>
      <c r="BY7" s="140"/>
      <c r="BZ7" s="140"/>
      <c r="CA7" s="141"/>
      <c r="CB7" s="139" t="s">
        <v>247</v>
      </c>
      <c r="CC7" s="140"/>
      <c r="CD7" s="140"/>
      <c r="CE7" s="141"/>
      <c r="CF7" s="139" t="s">
        <v>246</v>
      </c>
      <c r="CG7" s="140"/>
      <c r="CH7" s="140"/>
      <c r="CI7" s="141"/>
      <c r="CJ7" s="139" t="s">
        <v>247</v>
      </c>
      <c r="CK7" s="140"/>
      <c r="CL7" s="140"/>
      <c r="CM7" s="141"/>
      <c r="CN7" s="136"/>
      <c r="CO7" s="137"/>
      <c r="CP7" s="137"/>
      <c r="CQ7" s="138"/>
      <c r="CR7" s="136"/>
      <c r="CS7" s="137"/>
      <c r="CT7" s="137"/>
      <c r="CU7" s="137"/>
      <c r="CV7" s="138"/>
      <c r="CW7" s="136"/>
      <c r="CX7" s="137"/>
      <c r="CY7" s="137"/>
      <c r="CZ7" s="137"/>
      <c r="DA7" s="138"/>
      <c r="DB7" s="136"/>
      <c r="DC7" s="137"/>
      <c r="DD7" s="137"/>
      <c r="DE7" s="137"/>
      <c r="DF7" s="138"/>
      <c r="DG7" s="136"/>
      <c r="DH7" s="137"/>
      <c r="DI7" s="137"/>
      <c r="DJ7" s="137"/>
      <c r="DK7" s="138"/>
      <c r="DL7" s="136"/>
      <c r="DM7" s="137"/>
      <c r="DN7" s="137"/>
      <c r="DO7" s="138"/>
      <c r="DP7" s="136"/>
      <c r="DQ7" s="137"/>
      <c r="DR7" s="137"/>
      <c r="DS7" s="138"/>
      <c r="DT7" s="136"/>
      <c r="DU7" s="137"/>
      <c r="DV7" s="137"/>
      <c r="DW7" s="137"/>
      <c r="DX7" s="138"/>
      <c r="DY7" s="136"/>
      <c r="DZ7" s="137"/>
      <c r="EA7" s="137"/>
      <c r="EB7" s="137"/>
      <c r="EC7" s="138"/>
      <c r="ED7" s="136"/>
      <c r="EE7" s="137"/>
      <c r="EF7" s="137"/>
      <c r="EG7" s="137"/>
      <c r="EH7" s="138"/>
      <c r="EI7" s="136"/>
      <c r="EJ7" s="137"/>
      <c r="EK7" s="137"/>
      <c r="EL7" s="137"/>
      <c r="EM7" s="138"/>
      <c r="EN7" s="136"/>
      <c r="EO7" s="137"/>
      <c r="EP7" s="137"/>
      <c r="EQ7" s="138"/>
      <c r="ER7" s="136"/>
      <c r="ES7" s="137"/>
      <c r="ET7" s="137"/>
      <c r="EU7" s="137"/>
      <c r="EV7" s="137"/>
      <c r="EW7" s="137"/>
      <c r="EX7" s="137"/>
      <c r="EY7" s="138"/>
      <c r="EZ7" s="136"/>
      <c r="FA7" s="137"/>
      <c r="FB7" s="137"/>
      <c r="FC7" s="137"/>
      <c r="FD7" s="137"/>
      <c r="FE7" s="138"/>
      <c r="FF7" s="136"/>
      <c r="FG7" s="137"/>
      <c r="FH7" s="137"/>
      <c r="FI7" s="137"/>
      <c r="FJ7" s="137"/>
      <c r="FK7" s="138"/>
    </row>
    <row r="8" spans="1:167" s="66" customFormat="1" ht="3" customHeight="1">
      <c r="A8" s="127"/>
      <c r="B8" s="128"/>
      <c r="C8" s="128"/>
      <c r="D8" s="129"/>
      <c r="E8" s="127"/>
      <c r="F8" s="128"/>
      <c r="G8" s="128"/>
      <c r="H8" s="128"/>
      <c r="I8" s="128"/>
      <c r="J8" s="128"/>
      <c r="K8" s="129"/>
      <c r="L8" s="127"/>
      <c r="M8" s="128"/>
      <c r="N8" s="128"/>
      <c r="O8" s="128"/>
      <c r="P8" s="128"/>
      <c r="Q8" s="129"/>
      <c r="R8" s="127"/>
      <c r="S8" s="128"/>
      <c r="T8" s="128"/>
      <c r="U8" s="128"/>
      <c r="V8" s="129"/>
      <c r="W8" s="127"/>
      <c r="X8" s="128"/>
      <c r="Y8" s="128"/>
      <c r="Z8" s="128"/>
      <c r="AA8" s="129"/>
      <c r="AB8" s="127"/>
      <c r="AC8" s="128"/>
      <c r="AD8" s="128"/>
      <c r="AE8" s="128"/>
      <c r="AF8" s="129"/>
      <c r="AG8" s="127"/>
      <c r="AH8" s="128"/>
      <c r="AI8" s="128"/>
      <c r="AJ8" s="128"/>
      <c r="AK8" s="129"/>
      <c r="AL8" s="127"/>
      <c r="AM8" s="128"/>
      <c r="AN8" s="128"/>
      <c r="AO8" s="128"/>
      <c r="AP8" s="129"/>
      <c r="AQ8" s="142"/>
      <c r="AR8" s="143"/>
      <c r="AS8" s="143"/>
      <c r="AT8" s="144"/>
      <c r="AU8" s="142"/>
      <c r="AV8" s="143"/>
      <c r="AW8" s="143"/>
      <c r="AX8" s="144"/>
      <c r="AY8" s="142"/>
      <c r="AZ8" s="143"/>
      <c r="BA8" s="143"/>
      <c r="BB8" s="144"/>
      <c r="BC8" s="142"/>
      <c r="BD8" s="143"/>
      <c r="BE8" s="143"/>
      <c r="BF8" s="144"/>
      <c r="BG8" s="130"/>
      <c r="BH8" s="131"/>
      <c r="BI8" s="131"/>
      <c r="BJ8" s="132"/>
      <c r="BK8" s="130"/>
      <c r="BL8" s="131"/>
      <c r="BM8" s="131"/>
      <c r="BN8" s="132"/>
      <c r="BO8" s="130"/>
      <c r="BP8" s="131"/>
      <c r="BQ8" s="131"/>
      <c r="BR8" s="132"/>
      <c r="BS8" s="130"/>
      <c r="BT8" s="131"/>
      <c r="BU8" s="131"/>
      <c r="BV8" s="131"/>
      <c r="BW8" s="132"/>
      <c r="BX8" s="142"/>
      <c r="BY8" s="143"/>
      <c r="BZ8" s="143"/>
      <c r="CA8" s="144"/>
      <c r="CB8" s="142"/>
      <c r="CC8" s="143"/>
      <c r="CD8" s="143"/>
      <c r="CE8" s="144"/>
      <c r="CF8" s="142"/>
      <c r="CG8" s="143"/>
      <c r="CH8" s="143"/>
      <c r="CI8" s="144"/>
      <c r="CJ8" s="142"/>
      <c r="CK8" s="143"/>
      <c r="CL8" s="143"/>
      <c r="CM8" s="144"/>
      <c r="CN8" s="130"/>
      <c r="CO8" s="131"/>
      <c r="CP8" s="131"/>
      <c r="CQ8" s="132"/>
      <c r="CR8" s="130"/>
      <c r="CS8" s="131"/>
      <c r="CT8" s="131"/>
      <c r="CU8" s="131"/>
      <c r="CV8" s="132"/>
      <c r="CW8" s="130"/>
      <c r="CX8" s="131"/>
      <c r="CY8" s="131"/>
      <c r="CZ8" s="131"/>
      <c r="DA8" s="132"/>
      <c r="DB8" s="130"/>
      <c r="DC8" s="131"/>
      <c r="DD8" s="131"/>
      <c r="DE8" s="131"/>
      <c r="DF8" s="132"/>
      <c r="DG8" s="130"/>
      <c r="DH8" s="131"/>
      <c r="DI8" s="131"/>
      <c r="DJ8" s="131"/>
      <c r="DK8" s="132"/>
      <c r="DL8" s="130"/>
      <c r="DM8" s="131"/>
      <c r="DN8" s="131"/>
      <c r="DO8" s="132"/>
      <c r="DP8" s="130"/>
      <c r="DQ8" s="131"/>
      <c r="DR8" s="131"/>
      <c r="DS8" s="132"/>
      <c r="DT8" s="130"/>
      <c r="DU8" s="131"/>
      <c r="DV8" s="131"/>
      <c r="DW8" s="131"/>
      <c r="DX8" s="132"/>
      <c r="DY8" s="127"/>
      <c r="DZ8" s="128"/>
      <c r="EA8" s="128"/>
      <c r="EB8" s="128"/>
      <c r="EC8" s="129"/>
      <c r="ED8" s="127"/>
      <c r="EE8" s="128"/>
      <c r="EF8" s="128"/>
      <c r="EG8" s="128"/>
      <c r="EH8" s="129"/>
      <c r="EI8" s="127"/>
      <c r="EJ8" s="128"/>
      <c r="EK8" s="128"/>
      <c r="EL8" s="128"/>
      <c r="EM8" s="129"/>
      <c r="EN8" s="127"/>
      <c r="EO8" s="128"/>
      <c r="EP8" s="128"/>
      <c r="EQ8" s="129"/>
      <c r="ER8" s="127"/>
      <c r="ES8" s="128"/>
      <c r="ET8" s="128"/>
      <c r="EU8" s="128"/>
      <c r="EV8" s="128"/>
      <c r="EW8" s="128"/>
      <c r="EX8" s="128"/>
      <c r="EY8" s="129"/>
      <c r="EZ8" s="127"/>
      <c r="FA8" s="128"/>
      <c r="FB8" s="128"/>
      <c r="FC8" s="128"/>
      <c r="FD8" s="128"/>
      <c r="FE8" s="129"/>
      <c r="FF8" s="127"/>
      <c r="FG8" s="128"/>
      <c r="FH8" s="128"/>
      <c r="FI8" s="128"/>
      <c r="FJ8" s="128"/>
      <c r="FK8" s="129"/>
    </row>
    <row r="9" spans="1:167" s="66" customFormat="1" ht="11.25" customHeight="1">
      <c r="A9" s="119">
        <v>1</v>
      </c>
      <c r="B9" s="119"/>
      <c r="C9" s="119"/>
      <c r="D9" s="119"/>
      <c r="E9" s="119">
        <v>2</v>
      </c>
      <c r="F9" s="119"/>
      <c r="G9" s="119"/>
      <c r="H9" s="119"/>
      <c r="I9" s="119"/>
      <c r="J9" s="119"/>
      <c r="K9" s="119"/>
      <c r="L9" s="119">
        <v>3</v>
      </c>
      <c r="M9" s="119"/>
      <c r="N9" s="119"/>
      <c r="O9" s="119"/>
      <c r="P9" s="119"/>
      <c r="Q9" s="119"/>
      <c r="R9" s="119">
        <v>4</v>
      </c>
      <c r="S9" s="119"/>
      <c r="T9" s="119"/>
      <c r="U9" s="119"/>
      <c r="V9" s="119"/>
      <c r="W9" s="119">
        <v>5</v>
      </c>
      <c r="X9" s="119"/>
      <c r="Y9" s="119"/>
      <c r="Z9" s="119"/>
      <c r="AA9" s="119"/>
      <c r="AB9" s="119">
        <v>6</v>
      </c>
      <c r="AC9" s="119"/>
      <c r="AD9" s="119"/>
      <c r="AE9" s="119"/>
      <c r="AF9" s="119"/>
      <c r="AG9" s="119">
        <v>7</v>
      </c>
      <c r="AH9" s="119"/>
      <c r="AI9" s="119"/>
      <c r="AJ9" s="119"/>
      <c r="AK9" s="119"/>
      <c r="AL9" s="119">
        <v>8</v>
      </c>
      <c r="AM9" s="119"/>
      <c r="AN9" s="119"/>
      <c r="AO9" s="119"/>
      <c r="AP9" s="119"/>
      <c r="AQ9" s="119">
        <v>9</v>
      </c>
      <c r="AR9" s="119"/>
      <c r="AS9" s="119"/>
      <c r="AT9" s="119"/>
      <c r="AU9" s="119">
        <v>10</v>
      </c>
      <c r="AV9" s="119"/>
      <c r="AW9" s="119"/>
      <c r="AX9" s="119"/>
      <c r="AY9" s="119">
        <v>11</v>
      </c>
      <c r="AZ9" s="119"/>
      <c r="BA9" s="119"/>
      <c r="BB9" s="119"/>
      <c r="BC9" s="119">
        <v>12</v>
      </c>
      <c r="BD9" s="119"/>
      <c r="BE9" s="119"/>
      <c r="BF9" s="119"/>
      <c r="BG9" s="119">
        <v>13</v>
      </c>
      <c r="BH9" s="119"/>
      <c r="BI9" s="119"/>
      <c r="BJ9" s="119"/>
      <c r="BK9" s="119">
        <v>14</v>
      </c>
      <c r="BL9" s="119"/>
      <c r="BM9" s="119"/>
      <c r="BN9" s="119"/>
      <c r="BO9" s="119">
        <v>15</v>
      </c>
      <c r="BP9" s="119"/>
      <c r="BQ9" s="119"/>
      <c r="BR9" s="119"/>
      <c r="BS9" s="119">
        <v>16</v>
      </c>
      <c r="BT9" s="119"/>
      <c r="BU9" s="119"/>
      <c r="BV9" s="119"/>
      <c r="BW9" s="119"/>
      <c r="BX9" s="119">
        <v>17</v>
      </c>
      <c r="BY9" s="119"/>
      <c r="BZ9" s="119"/>
      <c r="CA9" s="119"/>
      <c r="CB9" s="119">
        <v>18</v>
      </c>
      <c r="CC9" s="119"/>
      <c r="CD9" s="119"/>
      <c r="CE9" s="119"/>
      <c r="CF9" s="119">
        <v>19</v>
      </c>
      <c r="CG9" s="119"/>
      <c r="CH9" s="119"/>
      <c r="CI9" s="119"/>
      <c r="CJ9" s="119">
        <v>20</v>
      </c>
      <c r="CK9" s="119"/>
      <c r="CL9" s="119"/>
      <c r="CM9" s="119"/>
      <c r="CN9" s="119">
        <v>21</v>
      </c>
      <c r="CO9" s="119"/>
      <c r="CP9" s="119"/>
      <c r="CQ9" s="119"/>
      <c r="CR9" s="119">
        <v>22</v>
      </c>
      <c r="CS9" s="119"/>
      <c r="CT9" s="119"/>
      <c r="CU9" s="119"/>
      <c r="CV9" s="119"/>
      <c r="CW9" s="119">
        <v>23</v>
      </c>
      <c r="CX9" s="119"/>
      <c r="CY9" s="119"/>
      <c r="CZ9" s="119"/>
      <c r="DA9" s="119"/>
      <c r="DB9" s="119">
        <v>24</v>
      </c>
      <c r="DC9" s="119"/>
      <c r="DD9" s="119"/>
      <c r="DE9" s="119"/>
      <c r="DF9" s="119"/>
      <c r="DG9" s="119">
        <v>25</v>
      </c>
      <c r="DH9" s="119"/>
      <c r="DI9" s="119"/>
      <c r="DJ9" s="119"/>
      <c r="DK9" s="119"/>
      <c r="DL9" s="119">
        <v>26</v>
      </c>
      <c r="DM9" s="119"/>
      <c r="DN9" s="119"/>
      <c r="DO9" s="119"/>
      <c r="DP9" s="119">
        <v>27</v>
      </c>
      <c r="DQ9" s="119"/>
      <c r="DR9" s="119"/>
      <c r="DS9" s="119"/>
      <c r="DT9" s="119">
        <v>28</v>
      </c>
      <c r="DU9" s="119"/>
      <c r="DV9" s="119"/>
      <c r="DW9" s="119"/>
      <c r="DX9" s="119"/>
      <c r="DY9" s="119">
        <v>29</v>
      </c>
      <c r="DZ9" s="119"/>
      <c r="EA9" s="119"/>
      <c r="EB9" s="119"/>
      <c r="EC9" s="119"/>
      <c r="ED9" s="119">
        <v>30</v>
      </c>
      <c r="EE9" s="119"/>
      <c r="EF9" s="119"/>
      <c r="EG9" s="119"/>
      <c r="EH9" s="119"/>
      <c r="EI9" s="119">
        <v>31</v>
      </c>
      <c r="EJ9" s="119"/>
      <c r="EK9" s="119"/>
      <c r="EL9" s="119"/>
      <c r="EM9" s="119"/>
      <c r="EN9" s="119">
        <v>32</v>
      </c>
      <c r="EO9" s="119"/>
      <c r="EP9" s="119"/>
      <c r="EQ9" s="119"/>
      <c r="ER9" s="119">
        <v>33</v>
      </c>
      <c r="ES9" s="119"/>
      <c r="ET9" s="119"/>
      <c r="EU9" s="119"/>
      <c r="EV9" s="119"/>
      <c r="EW9" s="119"/>
      <c r="EX9" s="119"/>
      <c r="EY9" s="119"/>
      <c r="EZ9" s="119">
        <v>34</v>
      </c>
      <c r="FA9" s="119"/>
      <c r="FB9" s="119"/>
      <c r="FC9" s="119"/>
      <c r="FD9" s="119"/>
      <c r="FE9" s="119"/>
      <c r="FF9" s="119">
        <v>35</v>
      </c>
      <c r="FG9" s="119"/>
      <c r="FH9" s="119"/>
      <c r="FI9" s="119"/>
      <c r="FJ9" s="119"/>
      <c r="FK9" s="119"/>
    </row>
    <row r="10" spans="1:167" s="66" customFormat="1" ht="21.75" customHeight="1">
      <c r="A10" s="120" t="s">
        <v>256</v>
      </c>
      <c r="B10" s="120"/>
      <c r="C10" s="120"/>
      <c r="D10" s="120"/>
      <c r="E10" s="133" t="s">
        <v>171</v>
      </c>
      <c r="F10" s="134"/>
      <c r="G10" s="134"/>
      <c r="H10" s="134"/>
      <c r="I10" s="134"/>
      <c r="J10" s="134"/>
      <c r="K10" s="135"/>
      <c r="L10" s="121" t="s">
        <v>262</v>
      </c>
      <c r="M10" s="122"/>
      <c r="N10" s="122"/>
      <c r="O10" s="122"/>
      <c r="P10" s="122"/>
      <c r="Q10" s="123"/>
      <c r="R10" s="121" t="s">
        <v>269</v>
      </c>
      <c r="S10" s="122"/>
      <c r="T10" s="122"/>
      <c r="U10" s="122"/>
      <c r="V10" s="123"/>
      <c r="W10" s="115" t="s">
        <v>271</v>
      </c>
      <c r="X10" s="115"/>
      <c r="Y10" s="115"/>
      <c r="Z10" s="115"/>
      <c r="AA10" s="115"/>
      <c r="AB10" s="124">
        <v>1</v>
      </c>
      <c r="AC10" s="125"/>
      <c r="AD10" s="125"/>
      <c r="AE10" s="125"/>
      <c r="AF10" s="126"/>
      <c r="AG10" s="115">
        <v>0</v>
      </c>
      <c r="AH10" s="115"/>
      <c r="AI10" s="115"/>
      <c r="AJ10" s="115"/>
      <c r="AK10" s="115"/>
      <c r="AL10" s="115">
        <v>0</v>
      </c>
      <c r="AM10" s="115"/>
      <c r="AN10" s="115"/>
      <c r="AO10" s="115"/>
      <c r="AP10" s="115"/>
      <c r="AQ10" s="115">
        <v>0</v>
      </c>
      <c r="AR10" s="115"/>
      <c r="AS10" s="115"/>
      <c r="AT10" s="115"/>
      <c r="AU10" s="115">
        <v>0</v>
      </c>
      <c r="AV10" s="115"/>
      <c r="AW10" s="115"/>
      <c r="AX10" s="115"/>
      <c r="AY10" s="115">
        <v>0</v>
      </c>
      <c r="AZ10" s="115"/>
      <c r="BA10" s="115"/>
      <c r="BB10" s="115"/>
      <c r="BC10" s="115">
        <v>0</v>
      </c>
      <c r="BD10" s="115"/>
      <c r="BE10" s="115"/>
      <c r="BF10" s="115"/>
      <c r="BG10" s="115">
        <v>61</v>
      </c>
      <c r="BH10" s="115"/>
      <c r="BI10" s="115"/>
      <c r="BJ10" s="115"/>
      <c r="BK10" s="115">
        <v>0</v>
      </c>
      <c r="BL10" s="115"/>
      <c r="BM10" s="115"/>
      <c r="BN10" s="115"/>
      <c r="BO10" s="115">
        <v>0</v>
      </c>
      <c r="BP10" s="115"/>
      <c r="BQ10" s="115"/>
      <c r="BR10" s="115"/>
      <c r="BS10" s="115">
        <v>61</v>
      </c>
      <c r="BT10" s="115"/>
      <c r="BU10" s="115"/>
      <c r="BV10" s="115"/>
      <c r="BW10" s="115"/>
      <c r="BX10" s="115">
        <v>0</v>
      </c>
      <c r="BY10" s="115"/>
      <c r="BZ10" s="115"/>
      <c r="CA10" s="115"/>
      <c r="CB10" s="115">
        <v>0</v>
      </c>
      <c r="CC10" s="115"/>
      <c r="CD10" s="115"/>
      <c r="CE10" s="115"/>
      <c r="CF10" s="115">
        <v>0</v>
      </c>
      <c r="CG10" s="115"/>
      <c r="CH10" s="115"/>
      <c r="CI10" s="115"/>
      <c r="CJ10" s="115">
        <v>0</v>
      </c>
      <c r="CK10" s="115"/>
      <c r="CL10" s="115"/>
      <c r="CM10" s="115"/>
      <c r="CN10" s="115">
        <v>61</v>
      </c>
      <c r="CO10" s="115"/>
      <c r="CP10" s="115"/>
      <c r="CQ10" s="115"/>
      <c r="CR10" s="115">
        <v>58</v>
      </c>
      <c r="CS10" s="115"/>
      <c r="CT10" s="115"/>
      <c r="CU10" s="115"/>
      <c r="CV10" s="115"/>
      <c r="CW10" s="115">
        <v>3</v>
      </c>
      <c r="CX10" s="115"/>
      <c r="CY10" s="115"/>
      <c r="CZ10" s="115"/>
      <c r="DA10" s="115"/>
      <c r="DB10" s="115">
        <v>0</v>
      </c>
      <c r="DC10" s="115"/>
      <c r="DD10" s="115"/>
      <c r="DE10" s="115"/>
      <c r="DF10" s="115"/>
      <c r="DG10" s="115">
        <v>61</v>
      </c>
      <c r="DH10" s="115"/>
      <c r="DI10" s="115"/>
      <c r="DJ10" s="115"/>
      <c r="DK10" s="115"/>
      <c r="DL10" s="115">
        <v>0</v>
      </c>
      <c r="DM10" s="115"/>
      <c r="DN10" s="115"/>
      <c r="DO10" s="115"/>
      <c r="DP10" s="115">
        <v>0</v>
      </c>
      <c r="DQ10" s="115"/>
      <c r="DR10" s="115"/>
      <c r="DS10" s="115"/>
      <c r="DT10" s="115">
        <v>61</v>
      </c>
      <c r="DU10" s="115"/>
      <c r="DV10" s="115"/>
      <c r="DW10" s="115"/>
      <c r="DX10" s="115"/>
      <c r="DY10" s="151">
        <v>41768.657638888886</v>
      </c>
      <c r="DZ10" s="152"/>
      <c r="EA10" s="152"/>
      <c r="EB10" s="152"/>
      <c r="EC10" s="153"/>
      <c r="ED10" s="151">
        <v>41780.615277777775</v>
      </c>
      <c r="EE10" s="152"/>
      <c r="EF10" s="152"/>
      <c r="EG10" s="152"/>
      <c r="EH10" s="153"/>
      <c r="EI10" s="151">
        <v>41768.657638888886</v>
      </c>
      <c r="EJ10" s="152"/>
      <c r="EK10" s="152"/>
      <c r="EL10" s="152"/>
      <c r="EM10" s="153"/>
      <c r="EN10" s="115">
        <v>0</v>
      </c>
      <c r="EO10" s="115"/>
      <c r="EP10" s="115"/>
      <c r="EQ10" s="115"/>
      <c r="ER10" s="115">
        <v>2.287</v>
      </c>
      <c r="ES10" s="115"/>
      <c r="ET10" s="115"/>
      <c r="EU10" s="115"/>
      <c r="EV10" s="115"/>
      <c r="EW10" s="115"/>
      <c r="EX10" s="115"/>
      <c r="EY10" s="115"/>
      <c r="EZ10" s="133" t="s">
        <v>272</v>
      </c>
      <c r="FA10" s="134"/>
      <c r="FB10" s="134"/>
      <c r="FC10" s="134"/>
      <c r="FD10" s="134"/>
      <c r="FE10" s="135"/>
      <c r="FF10" s="133" t="s">
        <v>272</v>
      </c>
      <c r="FG10" s="134"/>
      <c r="FH10" s="134"/>
      <c r="FI10" s="134"/>
      <c r="FJ10" s="134"/>
      <c r="FK10" s="135"/>
    </row>
    <row r="11" spans="1:167" s="67" customFormat="1" ht="12.75">
      <c r="A11" s="120" t="s">
        <v>205</v>
      </c>
      <c r="B11" s="120"/>
      <c r="C11" s="120"/>
      <c r="D11" s="120"/>
      <c r="E11" s="136"/>
      <c r="F11" s="137"/>
      <c r="G11" s="137"/>
      <c r="H11" s="137"/>
      <c r="I11" s="137"/>
      <c r="J11" s="137"/>
      <c r="K11" s="138"/>
      <c r="L11" s="121" t="s">
        <v>263</v>
      </c>
      <c r="M11" s="122"/>
      <c r="N11" s="122"/>
      <c r="O11" s="122"/>
      <c r="P11" s="122"/>
      <c r="Q11" s="123"/>
      <c r="R11" s="121" t="s">
        <v>270</v>
      </c>
      <c r="S11" s="122"/>
      <c r="T11" s="122"/>
      <c r="U11" s="122"/>
      <c r="V11" s="123"/>
      <c r="W11" s="115">
        <v>0.4</v>
      </c>
      <c r="X11" s="115"/>
      <c r="Y11" s="115"/>
      <c r="Z11" s="115"/>
      <c r="AA11" s="115"/>
      <c r="AB11" s="124">
        <v>1</v>
      </c>
      <c r="AC11" s="125"/>
      <c r="AD11" s="125"/>
      <c r="AE11" s="125"/>
      <c r="AF11" s="126"/>
      <c r="AG11" s="115">
        <v>0</v>
      </c>
      <c r="AH11" s="115"/>
      <c r="AI11" s="115"/>
      <c r="AJ11" s="115"/>
      <c r="AK11" s="115"/>
      <c r="AL11" s="115">
        <v>0</v>
      </c>
      <c r="AM11" s="115"/>
      <c r="AN11" s="115"/>
      <c r="AO11" s="115"/>
      <c r="AP11" s="115"/>
      <c r="AQ11" s="115">
        <v>0</v>
      </c>
      <c r="AR11" s="115"/>
      <c r="AS11" s="115"/>
      <c r="AT11" s="115"/>
      <c r="AU11" s="115">
        <v>0</v>
      </c>
      <c r="AV11" s="115"/>
      <c r="AW11" s="115"/>
      <c r="AX11" s="115"/>
      <c r="AY11" s="115">
        <v>0</v>
      </c>
      <c r="AZ11" s="115"/>
      <c r="BA11" s="115"/>
      <c r="BB11" s="115"/>
      <c r="BC11" s="115">
        <v>0</v>
      </c>
      <c r="BD11" s="115"/>
      <c r="BE11" s="115"/>
      <c r="BF11" s="115"/>
      <c r="BG11" s="115">
        <v>2</v>
      </c>
      <c r="BH11" s="115"/>
      <c r="BI11" s="115"/>
      <c r="BJ11" s="115"/>
      <c r="BK11" s="115">
        <v>0</v>
      </c>
      <c r="BL11" s="115"/>
      <c r="BM11" s="115"/>
      <c r="BN11" s="115"/>
      <c r="BO11" s="115">
        <v>0</v>
      </c>
      <c r="BP11" s="115"/>
      <c r="BQ11" s="115"/>
      <c r="BR11" s="115"/>
      <c r="BS11" s="115">
        <v>2</v>
      </c>
      <c r="BT11" s="115"/>
      <c r="BU11" s="115"/>
      <c r="BV11" s="115"/>
      <c r="BW11" s="115"/>
      <c r="BX11" s="115">
        <v>0</v>
      </c>
      <c r="BY11" s="115"/>
      <c r="BZ11" s="115"/>
      <c r="CA11" s="115"/>
      <c r="CB11" s="115">
        <v>0</v>
      </c>
      <c r="CC11" s="115"/>
      <c r="CD11" s="115"/>
      <c r="CE11" s="115"/>
      <c r="CF11" s="115">
        <v>0</v>
      </c>
      <c r="CG11" s="115"/>
      <c r="CH11" s="115"/>
      <c r="CI11" s="115"/>
      <c r="CJ11" s="115">
        <v>0</v>
      </c>
      <c r="CK11" s="115"/>
      <c r="CL11" s="115"/>
      <c r="CM11" s="115"/>
      <c r="CN11" s="115">
        <v>2</v>
      </c>
      <c r="CO11" s="115"/>
      <c r="CP11" s="115"/>
      <c r="CQ11" s="115"/>
      <c r="CR11" s="115">
        <v>2</v>
      </c>
      <c r="CS11" s="115"/>
      <c r="CT11" s="115"/>
      <c r="CU11" s="115"/>
      <c r="CV11" s="115"/>
      <c r="CW11" s="115">
        <v>0</v>
      </c>
      <c r="CX11" s="115"/>
      <c r="CY11" s="115"/>
      <c r="CZ11" s="115"/>
      <c r="DA11" s="115"/>
      <c r="DB11" s="115">
        <v>0</v>
      </c>
      <c r="DC11" s="115"/>
      <c r="DD11" s="115"/>
      <c r="DE11" s="115"/>
      <c r="DF11" s="115"/>
      <c r="DG11" s="115">
        <v>2</v>
      </c>
      <c r="DH11" s="115"/>
      <c r="DI11" s="115"/>
      <c r="DJ11" s="115"/>
      <c r="DK11" s="115"/>
      <c r="DL11" s="115">
        <v>0</v>
      </c>
      <c r="DM11" s="115"/>
      <c r="DN11" s="115"/>
      <c r="DO11" s="115"/>
      <c r="DP11" s="115">
        <v>0</v>
      </c>
      <c r="DQ11" s="115"/>
      <c r="DR11" s="115"/>
      <c r="DS11" s="115"/>
      <c r="DT11" s="115">
        <v>2</v>
      </c>
      <c r="DU11" s="115"/>
      <c r="DV11" s="115"/>
      <c r="DW11" s="115"/>
      <c r="DX11" s="115"/>
      <c r="DY11" s="151">
        <v>41813.62847222222</v>
      </c>
      <c r="DZ11" s="152"/>
      <c r="EA11" s="152"/>
      <c r="EB11" s="152"/>
      <c r="EC11" s="153"/>
      <c r="ED11" s="151">
        <v>41813.64236111111</v>
      </c>
      <c r="EE11" s="152"/>
      <c r="EF11" s="152"/>
      <c r="EG11" s="152"/>
      <c r="EH11" s="153"/>
      <c r="EI11" s="151">
        <v>41813.62847222222</v>
      </c>
      <c r="EJ11" s="152"/>
      <c r="EK11" s="152"/>
      <c r="EL11" s="152"/>
      <c r="EM11" s="153"/>
      <c r="EN11" s="115">
        <v>0.33</v>
      </c>
      <c r="EO11" s="115"/>
      <c r="EP11" s="115"/>
      <c r="EQ11" s="115"/>
      <c r="ER11" s="115">
        <v>0.12</v>
      </c>
      <c r="ES11" s="115"/>
      <c r="ET11" s="115"/>
      <c r="EU11" s="115"/>
      <c r="EV11" s="115"/>
      <c r="EW11" s="115"/>
      <c r="EX11" s="115"/>
      <c r="EY11" s="115"/>
      <c r="EZ11" s="136"/>
      <c r="FA11" s="137"/>
      <c r="FB11" s="137"/>
      <c r="FC11" s="137"/>
      <c r="FD11" s="137"/>
      <c r="FE11" s="138"/>
      <c r="FF11" s="136"/>
      <c r="FG11" s="137"/>
      <c r="FH11" s="137"/>
      <c r="FI11" s="137"/>
      <c r="FJ11" s="137"/>
      <c r="FK11" s="138"/>
    </row>
    <row r="12" spans="1:167" s="66" customFormat="1" ht="11.25" customHeight="1">
      <c r="A12" s="120" t="s">
        <v>203</v>
      </c>
      <c r="B12" s="120"/>
      <c r="C12" s="120"/>
      <c r="D12" s="120"/>
      <c r="E12" s="136"/>
      <c r="F12" s="137"/>
      <c r="G12" s="137"/>
      <c r="H12" s="137"/>
      <c r="I12" s="137"/>
      <c r="J12" s="137"/>
      <c r="K12" s="138"/>
      <c r="L12" s="121" t="s">
        <v>264</v>
      </c>
      <c r="M12" s="122"/>
      <c r="N12" s="122"/>
      <c r="O12" s="122"/>
      <c r="P12" s="122"/>
      <c r="Q12" s="123"/>
      <c r="R12" s="121" t="s">
        <v>270</v>
      </c>
      <c r="S12" s="122"/>
      <c r="T12" s="122"/>
      <c r="U12" s="122"/>
      <c r="V12" s="123"/>
      <c r="W12" s="115">
        <v>0.4</v>
      </c>
      <c r="X12" s="115"/>
      <c r="Y12" s="115"/>
      <c r="Z12" s="115"/>
      <c r="AA12" s="115"/>
      <c r="AB12" s="124">
        <v>1</v>
      </c>
      <c r="AC12" s="125"/>
      <c r="AD12" s="125"/>
      <c r="AE12" s="125"/>
      <c r="AF12" s="126"/>
      <c r="AG12" s="115">
        <v>0</v>
      </c>
      <c r="AH12" s="115"/>
      <c r="AI12" s="115"/>
      <c r="AJ12" s="115"/>
      <c r="AK12" s="115"/>
      <c r="AL12" s="115">
        <v>0</v>
      </c>
      <c r="AM12" s="115"/>
      <c r="AN12" s="115"/>
      <c r="AO12" s="115"/>
      <c r="AP12" s="115"/>
      <c r="AQ12" s="115">
        <v>0</v>
      </c>
      <c r="AR12" s="115"/>
      <c r="AS12" s="115"/>
      <c r="AT12" s="115"/>
      <c r="AU12" s="115">
        <v>0</v>
      </c>
      <c r="AV12" s="115"/>
      <c r="AW12" s="115"/>
      <c r="AX12" s="115"/>
      <c r="AY12" s="115">
        <v>0</v>
      </c>
      <c r="AZ12" s="115"/>
      <c r="BA12" s="115"/>
      <c r="BB12" s="115"/>
      <c r="BC12" s="115">
        <v>0</v>
      </c>
      <c r="BD12" s="115"/>
      <c r="BE12" s="115"/>
      <c r="BF12" s="115"/>
      <c r="BG12" s="115">
        <v>1</v>
      </c>
      <c r="BH12" s="115"/>
      <c r="BI12" s="115"/>
      <c r="BJ12" s="115"/>
      <c r="BK12" s="115">
        <v>0</v>
      </c>
      <c r="BL12" s="115"/>
      <c r="BM12" s="115"/>
      <c r="BN12" s="115"/>
      <c r="BO12" s="115">
        <v>0</v>
      </c>
      <c r="BP12" s="115"/>
      <c r="BQ12" s="115"/>
      <c r="BR12" s="115"/>
      <c r="BS12" s="115">
        <v>1</v>
      </c>
      <c r="BT12" s="115"/>
      <c r="BU12" s="115"/>
      <c r="BV12" s="115"/>
      <c r="BW12" s="115"/>
      <c r="BX12" s="115">
        <v>0</v>
      </c>
      <c r="BY12" s="115"/>
      <c r="BZ12" s="115"/>
      <c r="CA12" s="115"/>
      <c r="CB12" s="115">
        <v>0</v>
      </c>
      <c r="CC12" s="115"/>
      <c r="CD12" s="115"/>
      <c r="CE12" s="115"/>
      <c r="CF12" s="115">
        <v>0</v>
      </c>
      <c r="CG12" s="115"/>
      <c r="CH12" s="115"/>
      <c r="CI12" s="115"/>
      <c r="CJ12" s="115">
        <v>0</v>
      </c>
      <c r="CK12" s="115"/>
      <c r="CL12" s="115"/>
      <c r="CM12" s="115"/>
      <c r="CN12" s="115">
        <v>1</v>
      </c>
      <c r="CO12" s="115"/>
      <c r="CP12" s="115"/>
      <c r="CQ12" s="115"/>
      <c r="CR12" s="115">
        <v>1</v>
      </c>
      <c r="CS12" s="115"/>
      <c r="CT12" s="115"/>
      <c r="CU12" s="115"/>
      <c r="CV12" s="115"/>
      <c r="CW12" s="115">
        <v>0</v>
      </c>
      <c r="CX12" s="115"/>
      <c r="CY12" s="115"/>
      <c r="CZ12" s="115"/>
      <c r="DA12" s="115"/>
      <c r="DB12" s="115">
        <v>0</v>
      </c>
      <c r="DC12" s="115"/>
      <c r="DD12" s="115"/>
      <c r="DE12" s="115"/>
      <c r="DF12" s="115"/>
      <c r="DG12" s="115">
        <v>1</v>
      </c>
      <c r="DH12" s="115"/>
      <c r="DI12" s="115"/>
      <c r="DJ12" s="115"/>
      <c r="DK12" s="115"/>
      <c r="DL12" s="115">
        <v>0</v>
      </c>
      <c r="DM12" s="115"/>
      <c r="DN12" s="115"/>
      <c r="DO12" s="115"/>
      <c r="DP12" s="115">
        <v>0</v>
      </c>
      <c r="DQ12" s="115"/>
      <c r="DR12" s="115"/>
      <c r="DS12" s="115"/>
      <c r="DT12" s="115">
        <v>1</v>
      </c>
      <c r="DU12" s="115"/>
      <c r="DV12" s="115"/>
      <c r="DW12" s="115"/>
      <c r="DX12" s="115"/>
      <c r="DY12" s="151">
        <v>41697.501388888886</v>
      </c>
      <c r="DZ12" s="152"/>
      <c r="EA12" s="152"/>
      <c r="EB12" s="152"/>
      <c r="EC12" s="153"/>
      <c r="ED12" s="151">
        <v>41841.51388888889</v>
      </c>
      <c r="EE12" s="152"/>
      <c r="EF12" s="152"/>
      <c r="EG12" s="152"/>
      <c r="EH12" s="153"/>
      <c r="EI12" s="151">
        <v>41697.501388888886</v>
      </c>
      <c r="EJ12" s="152"/>
      <c r="EK12" s="152"/>
      <c r="EL12" s="152"/>
      <c r="EM12" s="153"/>
      <c r="EN12" s="115">
        <v>0</v>
      </c>
      <c r="EO12" s="115"/>
      <c r="EP12" s="115"/>
      <c r="EQ12" s="115"/>
      <c r="ER12" s="115">
        <v>0.143</v>
      </c>
      <c r="ES12" s="115"/>
      <c r="ET12" s="115"/>
      <c r="EU12" s="115"/>
      <c r="EV12" s="115"/>
      <c r="EW12" s="115"/>
      <c r="EX12" s="115"/>
      <c r="EY12" s="115"/>
      <c r="EZ12" s="136"/>
      <c r="FA12" s="137"/>
      <c r="FB12" s="137"/>
      <c r="FC12" s="137"/>
      <c r="FD12" s="137"/>
      <c r="FE12" s="138"/>
      <c r="FF12" s="136"/>
      <c r="FG12" s="137"/>
      <c r="FH12" s="137"/>
      <c r="FI12" s="137"/>
      <c r="FJ12" s="137"/>
      <c r="FK12" s="138"/>
    </row>
    <row r="13" spans="1:167" s="67" customFormat="1" ht="12" customHeight="1">
      <c r="A13" s="120" t="s">
        <v>201</v>
      </c>
      <c r="B13" s="120"/>
      <c r="C13" s="120"/>
      <c r="D13" s="120"/>
      <c r="E13" s="136"/>
      <c r="F13" s="137"/>
      <c r="G13" s="137"/>
      <c r="H13" s="137"/>
      <c r="I13" s="137"/>
      <c r="J13" s="137"/>
      <c r="K13" s="138"/>
      <c r="L13" s="121" t="s">
        <v>265</v>
      </c>
      <c r="M13" s="122"/>
      <c r="N13" s="122"/>
      <c r="O13" s="122"/>
      <c r="P13" s="122"/>
      <c r="Q13" s="123"/>
      <c r="R13" s="121" t="s">
        <v>270</v>
      </c>
      <c r="S13" s="122"/>
      <c r="T13" s="122"/>
      <c r="U13" s="122"/>
      <c r="V13" s="123"/>
      <c r="W13" s="115">
        <v>0.4</v>
      </c>
      <c r="X13" s="115"/>
      <c r="Y13" s="115"/>
      <c r="Z13" s="115"/>
      <c r="AA13" s="115"/>
      <c r="AB13" s="124">
        <v>1</v>
      </c>
      <c r="AC13" s="125"/>
      <c r="AD13" s="125"/>
      <c r="AE13" s="125"/>
      <c r="AF13" s="126"/>
      <c r="AG13" s="115">
        <v>0</v>
      </c>
      <c r="AH13" s="115"/>
      <c r="AI13" s="115"/>
      <c r="AJ13" s="115"/>
      <c r="AK13" s="115"/>
      <c r="AL13" s="115">
        <v>0</v>
      </c>
      <c r="AM13" s="115"/>
      <c r="AN13" s="115"/>
      <c r="AO13" s="115"/>
      <c r="AP13" s="115"/>
      <c r="AQ13" s="115">
        <v>0</v>
      </c>
      <c r="AR13" s="115"/>
      <c r="AS13" s="115"/>
      <c r="AT13" s="115"/>
      <c r="AU13" s="115">
        <v>0</v>
      </c>
      <c r="AV13" s="115"/>
      <c r="AW13" s="115"/>
      <c r="AX13" s="115"/>
      <c r="AY13" s="115">
        <v>0</v>
      </c>
      <c r="AZ13" s="115"/>
      <c r="BA13" s="115"/>
      <c r="BB13" s="115"/>
      <c r="BC13" s="115">
        <v>0</v>
      </c>
      <c r="BD13" s="115"/>
      <c r="BE13" s="115"/>
      <c r="BF13" s="115"/>
      <c r="BG13" s="115">
        <v>1</v>
      </c>
      <c r="BH13" s="115"/>
      <c r="BI13" s="115"/>
      <c r="BJ13" s="115"/>
      <c r="BK13" s="115">
        <v>0</v>
      </c>
      <c r="BL13" s="115"/>
      <c r="BM13" s="115"/>
      <c r="BN13" s="115"/>
      <c r="BO13" s="115">
        <v>0</v>
      </c>
      <c r="BP13" s="115"/>
      <c r="BQ13" s="115"/>
      <c r="BR13" s="115"/>
      <c r="BS13" s="115">
        <v>1</v>
      </c>
      <c r="BT13" s="115"/>
      <c r="BU13" s="115"/>
      <c r="BV13" s="115"/>
      <c r="BW13" s="115"/>
      <c r="BX13" s="115">
        <v>0</v>
      </c>
      <c r="BY13" s="115"/>
      <c r="BZ13" s="115"/>
      <c r="CA13" s="115"/>
      <c r="CB13" s="115">
        <v>0</v>
      </c>
      <c r="CC13" s="115"/>
      <c r="CD13" s="115"/>
      <c r="CE13" s="115"/>
      <c r="CF13" s="115">
        <v>0</v>
      </c>
      <c r="CG13" s="115"/>
      <c r="CH13" s="115"/>
      <c r="CI13" s="115"/>
      <c r="CJ13" s="115">
        <v>0</v>
      </c>
      <c r="CK13" s="115"/>
      <c r="CL13" s="115"/>
      <c r="CM13" s="115"/>
      <c r="CN13" s="115">
        <v>1</v>
      </c>
      <c r="CO13" s="115"/>
      <c r="CP13" s="115"/>
      <c r="CQ13" s="115"/>
      <c r="CR13" s="115">
        <v>1</v>
      </c>
      <c r="CS13" s="115"/>
      <c r="CT13" s="115"/>
      <c r="CU13" s="115"/>
      <c r="CV13" s="115"/>
      <c r="CW13" s="115">
        <v>0</v>
      </c>
      <c r="CX13" s="115"/>
      <c r="CY13" s="115"/>
      <c r="CZ13" s="115"/>
      <c r="DA13" s="115"/>
      <c r="DB13" s="115">
        <v>0</v>
      </c>
      <c r="DC13" s="115"/>
      <c r="DD13" s="115"/>
      <c r="DE13" s="115"/>
      <c r="DF13" s="115"/>
      <c r="DG13" s="115">
        <v>1</v>
      </c>
      <c r="DH13" s="115"/>
      <c r="DI13" s="115"/>
      <c r="DJ13" s="115"/>
      <c r="DK13" s="115"/>
      <c r="DL13" s="115">
        <v>0</v>
      </c>
      <c r="DM13" s="115"/>
      <c r="DN13" s="115"/>
      <c r="DO13" s="115"/>
      <c r="DP13" s="115">
        <v>0</v>
      </c>
      <c r="DQ13" s="115"/>
      <c r="DR13" s="115"/>
      <c r="DS13" s="115"/>
      <c r="DT13" s="115">
        <v>1</v>
      </c>
      <c r="DU13" s="115"/>
      <c r="DV13" s="115"/>
      <c r="DW13" s="115"/>
      <c r="DX13" s="115"/>
      <c r="DY13" s="116">
        <v>41831.49652777778</v>
      </c>
      <c r="DZ13" s="117"/>
      <c r="EA13" s="117"/>
      <c r="EB13" s="117"/>
      <c r="EC13" s="118"/>
      <c r="ED13" s="116">
        <v>41831.54513888889</v>
      </c>
      <c r="EE13" s="117"/>
      <c r="EF13" s="117"/>
      <c r="EG13" s="117"/>
      <c r="EH13" s="118"/>
      <c r="EI13" s="116">
        <v>41831.49652777778</v>
      </c>
      <c r="EJ13" s="117"/>
      <c r="EK13" s="117"/>
      <c r="EL13" s="117"/>
      <c r="EM13" s="118"/>
      <c r="EN13" s="115">
        <v>0</v>
      </c>
      <c r="EO13" s="115"/>
      <c r="EP13" s="115"/>
      <c r="EQ13" s="115"/>
      <c r="ER13" s="115">
        <v>0.143</v>
      </c>
      <c r="ES13" s="115"/>
      <c r="ET13" s="115"/>
      <c r="EU13" s="115"/>
      <c r="EV13" s="115"/>
      <c r="EW13" s="115"/>
      <c r="EX13" s="115"/>
      <c r="EY13" s="115"/>
      <c r="EZ13" s="136"/>
      <c r="FA13" s="137"/>
      <c r="FB13" s="137"/>
      <c r="FC13" s="137"/>
      <c r="FD13" s="137"/>
      <c r="FE13" s="138"/>
      <c r="FF13" s="136"/>
      <c r="FG13" s="137"/>
      <c r="FH13" s="137"/>
      <c r="FI13" s="137"/>
      <c r="FJ13" s="137"/>
      <c r="FK13" s="138"/>
    </row>
    <row r="14" spans="1:167" s="66" customFormat="1" ht="11.25" customHeight="1">
      <c r="A14" s="120" t="s">
        <v>257</v>
      </c>
      <c r="B14" s="120"/>
      <c r="C14" s="120"/>
      <c r="D14" s="120"/>
      <c r="E14" s="136"/>
      <c r="F14" s="137"/>
      <c r="G14" s="137"/>
      <c r="H14" s="137"/>
      <c r="I14" s="137"/>
      <c r="J14" s="137"/>
      <c r="K14" s="138"/>
      <c r="L14" s="121" t="s">
        <v>266</v>
      </c>
      <c r="M14" s="122"/>
      <c r="N14" s="122"/>
      <c r="O14" s="122"/>
      <c r="P14" s="122"/>
      <c r="Q14" s="123"/>
      <c r="R14" s="121" t="s">
        <v>270</v>
      </c>
      <c r="S14" s="122"/>
      <c r="T14" s="122"/>
      <c r="U14" s="122"/>
      <c r="V14" s="123"/>
      <c r="W14" s="115">
        <v>0.4</v>
      </c>
      <c r="X14" s="115"/>
      <c r="Y14" s="115"/>
      <c r="Z14" s="115"/>
      <c r="AA14" s="115"/>
      <c r="AB14" s="124">
        <v>1</v>
      </c>
      <c r="AC14" s="125"/>
      <c r="AD14" s="125"/>
      <c r="AE14" s="125"/>
      <c r="AF14" s="126"/>
      <c r="AG14" s="115">
        <v>0</v>
      </c>
      <c r="AH14" s="115"/>
      <c r="AI14" s="115"/>
      <c r="AJ14" s="115"/>
      <c r="AK14" s="115"/>
      <c r="AL14" s="115">
        <v>0</v>
      </c>
      <c r="AM14" s="115"/>
      <c r="AN14" s="115"/>
      <c r="AO14" s="115"/>
      <c r="AP14" s="115"/>
      <c r="AQ14" s="115">
        <v>0</v>
      </c>
      <c r="AR14" s="115"/>
      <c r="AS14" s="115"/>
      <c r="AT14" s="115"/>
      <c r="AU14" s="115">
        <v>0</v>
      </c>
      <c r="AV14" s="115"/>
      <c r="AW14" s="115"/>
      <c r="AX14" s="115"/>
      <c r="AY14" s="115">
        <v>0</v>
      </c>
      <c r="AZ14" s="115"/>
      <c r="BA14" s="115"/>
      <c r="BB14" s="115"/>
      <c r="BC14" s="115">
        <v>0</v>
      </c>
      <c r="BD14" s="115"/>
      <c r="BE14" s="115"/>
      <c r="BF14" s="115"/>
      <c r="BG14" s="115">
        <v>1</v>
      </c>
      <c r="BH14" s="115"/>
      <c r="BI14" s="115"/>
      <c r="BJ14" s="115"/>
      <c r="BK14" s="115">
        <v>0</v>
      </c>
      <c r="BL14" s="115"/>
      <c r="BM14" s="115"/>
      <c r="BN14" s="115"/>
      <c r="BO14" s="115">
        <v>0</v>
      </c>
      <c r="BP14" s="115"/>
      <c r="BQ14" s="115"/>
      <c r="BR14" s="115"/>
      <c r="BS14" s="115">
        <v>1</v>
      </c>
      <c r="BT14" s="115"/>
      <c r="BU14" s="115"/>
      <c r="BV14" s="115"/>
      <c r="BW14" s="115"/>
      <c r="BX14" s="115">
        <v>0</v>
      </c>
      <c r="BY14" s="115"/>
      <c r="BZ14" s="115"/>
      <c r="CA14" s="115"/>
      <c r="CB14" s="115">
        <v>0</v>
      </c>
      <c r="CC14" s="115"/>
      <c r="CD14" s="115"/>
      <c r="CE14" s="115"/>
      <c r="CF14" s="115">
        <v>0</v>
      </c>
      <c r="CG14" s="115"/>
      <c r="CH14" s="115"/>
      <c r="CI14" s="115"/>
      <c r="CJ14" s="115">
        <v>0</v>
      </c>
      <c r="CK14" s="115"/>
      <c r="CL14" s="115"/>
      <c r="CM14" s="115"/>
      <c r="CN14" s="115">
        <v>1</v>
      </c>
      <c r="CO14" s="115"/>
      <c r="CP14" s="115"/>
      <c r="CQ14" s="115"/>
      <c r="CR14" s="115">
        <v>1</v>
      </c>
      <c r="CS14" s="115"/>
      <c r="CT14" s="115"/>
      <c r="CU14" s="115"/>
      <c r="CV14" s="115"/>
      <c r="CW14" s="115">
        <v>0</v>
      </c>
      <c r="CX14" s="115"/>
      <c r="CY14" s="115"/>
      <c r="CZ14" s="115"/>
      <c r="DA14" s="115"/>
      <c r="DB14" s="115">
        <v>0</v>
      </c>
      <c r="DC14" s="115"/>
      <c r="DD14" s="115"/>
      <c r="DE14" s="115"/>
      <c r="DF14" s="115"/>
      <c r="DG14" s="115">
        <v>1</v>
      </c>
      <c r="DH14" s="115"/>
      <c r="DI14" s="115"/>
      <c r="DJ14" s="115"/>
      <c r="DK14" s="115"/>
      <c r="DL14" s="115">
        <v>0</v>
      </c>
      <c r="DM14" s="115"/>
      <c r="DN14" s="115"/>
      <c r="DO14" s="115"/>
      <c r="DP14" s="115">
        <v>0</v>
      </c>
      <c r="DQ14" s="115"/>
      <c r="DR14" s="115"/>
      <c r="DS14" s="115"/>
      <c r="DT14" s="115">
        <v>1</v>
      </c>
      <c r="DU14" s="115"/>
      <c r="DV14" s="115"/>
      <c r="DW14" s="115"/>
      <c r="DX14" s="115"/>
      <c r="DY14" s="116">
        <v>41831.645833333336</v>
      </c>
      <c r="DZ14" s="117"/>
      <c r="EA14" s="117"/>
      <c r="EB14" s="117"/>
      <c r="EC14" s="118"/>
      <c r="ED14" s="116">
        <v>41831.65625</v>
      </c>
      <c r="EE14" s="117"/>
      <c r="EF14" s="117"/>
      <c r="EG14" s="117"/>
      <c r="EH14" s="118"/>
      <c r="EI14" s="116">
        <v>41831.645833333336</v>
      </c>
      <c r="EJ14" s="117"/>
      <c r="EK14" s="117"/>
      <c r="EL14" s="117"/>
      <c r="EM14" s="118"/>
      <c r="EN14" s="115">
        <v>0</v>
      </c>
      <c r="EO14" s="115"/>
      <c r="EP14" s="115"/>
      <c r="EQ14" s="115"/>
      <c r="ER14" s="115">
        <v>0.143</v>
      </c>
      <c r="ES14" s="115"/>
      <c r="ET14" s="115"/>
      <c r="EU14" s="115"/>
      <c r="EV14" s="115"/>
      <c r="EW14" s="115"/>
      <c r="EX14" s="115"/>
      <c r="EY14" s="115"/>
      <c r="EZ14" s="136"/>
      <c r="FA14" s="137"/>
      <c r="FB14" s="137"/>
      <c r="FC14" s="137"/>
      <c r="FD14" s="137"/>
      <c r="FE14" s="138"/>
      <c r="FF14" s="136"/>
      <c r="FG14" s="137"/>
      <c r="FH14" s="137"/>
      <c r="FI14" s="137"/>
      <c r="FJ14" s="137"/>
      <c r="FK14" s="138"/>
    </row>
    <row r="15" spans="1:167" s="67" customFormat="1" ht="12" customHeight="1">
      <c r="A15" s="120" t="s">
        <v>258</v>
      </c>
      <c r="B15" s="120"/>
      <c r="C15" s="120"/>
      <c r="D15" s="120"/>
      <c r="E15" s="136"/>
      <c r="F15" s="137"/>
      <c r="G15" s="137"/>
      <c r="H15" s="137"/>
      <c r="I15" s="137"/>
      <c r="J15" s="137"/>
      <c r="K15" s="138"/>
      <c r="L15" s="121" t="s">
        <v>267</v>
      </c>
      <c r="M15" s="122"/>
      <c r="N15" s="122"/>
      <c r="O15" s="122"/>
      <c r="P15" s="122"/>
      <c r="Q15" s="123"/>
      <c r="R15" s="121" t="s">
        <v>270</v>
      </c>
      <c r="S15" s="122"/>
      <c r="T15" s="122"/>
      <c r="U15" s="122"/>
      <c r="V15" s="123"/>
      <c r="W15" s="115">
        <v>0.4</v>
      </c>
      <c r="X15" s="115"/>
      <c r="Y15" s="115"/>
      <c r="Z15" s="115"/>
      <c r="AA15" s="115"/>
      <c r="AB15" s="124">
        <v>1</v>
      </c>
      <c r="AC15" s="125"/>
      <c r="AD15" s="125"/>
      <c r="AE15" s="125"/>
      <c r="AF15" s="126"/>
      <c r="AG15" s="115">
        <v>0</v>
      </c>
      <c r="AH15" s="115"/>
      <c r="AI15" s="115"/>
      <c r="AJ15" s="115"/>
      <c r="AK15" s="115"/>
      <c r="AL15" s="115">
        <v>0</v>
      </c>
      <c r="AM15" s="115"/>
      <c r="AN15" s="115"/>
      <c r="AO15" s="115"/>
      <c r="AP15" s="115"/>
      <c r="AQ15" s="115">
        <v>0</v>
      </c>
      <c r="AR15" s="115"/>
      <c r="AS15" s="115"/>
      <c r="AT15" s="115"/>
      <c r="AU15" s="115">
        <v>0</v>
      </c>
      <c r="AV15" s="115"/>
      <c r="AW15" s="115"/>
      <c r="AX15" s="115"/>
      <c r="AY15" s="115">
        <v>0</v>
      </c>
      <c r="AZ15" s="115"/>
      <c r="BA15" s="115"/>
      <c r="BB15" s="115"/>
      <c r="BC15" s="115">
        <v>0</v>
      </c>
      <c r="BD15" s="115"/>
      <c r="BE15" s="115"/>
      <c r="BF15" s="115"/>
      <c r="BG15" s="115">
        <v>1</v>
      </c>
      <c r="BH15" s="115"/>
      <c r="BI15" s="115"/>
      <c r="BJ15" s="115"/>
      <c r="BK15" s="115">
        <v>0</v>
      </c>
      <c r="BL15" s="115"/>
      <c r="BM15" s="115"/>
      <c r="BN15" s="115"/>
      <c r="BO15" s="115">
        <v>0</v>
      </c>
      <c r="BP15" s="115"/>
      <c r="BQ15" s="115"/>
      <c r="BR15" s="115"/>
      <c r="BS15" s="115">
        <v>1</v>
      </c>
      <c r="BT15" s="115"/>
      <c r="BU15" s="115"/>
      <c r="BV15" s="115"/>
      <c r="BW15" s="115"/>
      <c r="BX15" s="115">
        <v>0</v>
      </c>
      <c r="BY15" s="115"/>
      <c r="BZ15" s="115"/>
      <c r="CA15" s="115"/>
      <c r="CB15" s="115">
        <v>0</v>
      </c>
      <c r="CC15" s="115"/>
      <c r="CD15" s="115"/>
      <c r="CE15" s="115"/>
      <c r="CF15" s="115">
        <v>0</v>
      </c>
      <c r="CG15" s="115"/>
      <c r="CH15" s="115"/>
      <c r="CI15" s="115"/>
      <c r="CJ15" s="115">
        <v>0</v>
      </c>
      <c r="CK15" s="115"/>
      <c r="CL15" s="115"/>
      <c r="CM15" s="115"/>
      <c r="CN15" s="115">
        <v>1</v>
      </c>
      <c r="CO15" s="115"/>
      <c r="CP15" s="115"/>
      <c r="CQ15" s="115"/>
      <c r="CR15" s="115">
        <v>1</v>
      </c>
      <c r="CS15" s="115"/>
      <c r="CT15" s="115"/>
      <c r="CU15" s="115"/>
      <c r="CV15" s="115"/>
      <c r="CW15" s="115">
        <v>0</v>
      </c>
      <c r="CX15" s="115"/>
      <c r="CY15" s="115"/>
      <c r="CZ15" s="115"/>
      <c r="DA15" s="115"/>
      <c r="DB15" s="115">
        <v>0</v>
      </c>
      <c r="DC15" s="115"/>
      <c r="DD15" s="115"/>
      <c r="DE15" s="115"/>
      <c r="DF15" s="115"/>
      <c r="DG15" s="115">
        <v>1</v>
      </c>
      <c r="DH15" s="115"/>
      <c r="DI15" s="115"/>
      <c r="DJ15" s="115"/>
      <c r="DK15" s="115"/>
      <c r="DL15" s="115">
        <v>0</v>
      </c>
      <c r="DM15" s="115"/>
      <c r="DN15" s="115"/>
      <c r="DO15" s="115"/>
      <c r="DP15" s="115">
        <v>0</v>
      </c>
      <c r="DQ15" s="115"/>
      <c r="DR15" s="115"/>
      <c r="DS15" s="115"/>
      <c r="DT15" s="115">
        <v>1</v>
      </c>
      <c r="DU15" s="115"/>
      <c r="DV15" s="115"/>
      <c r="DW15" s="115"/>
      <c r="DX15" s="115"/>
      <c r="DY15" s="116">
        <v>41832.77777777778</v>
      </c>
      <c r="DZ15" s="117"/>
      <c r="EA15" s="117"/>
      <c r="EB15" s="117"/>
      <c r="EC15" s="118"/>
      <c r="ED15" s="116">
        <v>41832.80416666667</v>
      </c>
      <c r="EE15" s="117"/>
      <c r="EF15" s="117"/>
      <c r="EG15" s="117"/>
      <c r="EH15" s="118"/>
      <c r="EI15" s="116">
        <v>41832.77777777778</v>
      </c>
      <c r="EJ15" s="117"/>
      <c r="EK15" s="117"/>
      <c r="EL15" s="117"/>
      <c r="EM15" s="118"/>
      <c r="EN15" s="115">
        <v>0</v>
      </c>
      <c r="EO15" s="115"/>
      <c r="EP15" s="115"/>
      <c r="EQ15" s="115"/>
      <c r="ER15" s="115">
        <v>0.143</v>
      </c>
      <c r="ES15" s="115"/>
      <c r="ET15" s="115"/>
      <c r="EU15" s="115"/>
      <c r="EV15" s="115"/>
      <c r="EW15" s="115"/>
      <c r="EX15" s="115"/>
      <c r="EY15" s="115"/>
      <c r="EZ15" s="136"/>
      <c r="FA15" s="137"/>
      <c r="FB15" s="137"/>
      <c r="FC15" s="137"/>
      <c r="FD15" s="137"/>
      <c r="FE15" s="138"/>
      <c r="FF15" s="136"/>
      <c r="FG15" s="137"/>
      <c r="FH15" s="137"/>
      <c r="FI15" s="137"/>
      <c r="FJ15" s="137"/>
      <c r="FK15" s="138"/>
    </row>
    <row r="16" spans="1:167" s="67" customFormat="1" ht="24.75" customHeight="1">
      <c r="A16" s="120" t="s">
        <v>259</v>
      </c>
      <c r="B16" s="120"/>
      <c r="C16" s="120"/>
      <c r="D16" s="120"/>
      <c r="E16" s="136"/>
      <c r="F16" s="137"/>
      <c r="G16" s="137"/>
      <c r="H16" s="137"/>
      <c r="I16" s="137"/>
      <c r="J16" s="137"/>
      <c r="K16" s="138"/>
      <c r="L16" s="121" t="s">
        <v>268</v>
      </c>
      <c r="M16" s="122"/>
      <c r="N16" s="122"/>
      <c r="O16" s="122"/>
      <c r="P16" s="122"/>
      <c r="Q16" s="123"/>
      <c r="R16" s="121" t="s">
        <v>269</v>
      </c>
      <c r="S16" s="122"/>
      <c r="T16" s="122"/>
      <c r="U16" s="122"/>
      <c r="V16" s="123"/>
      <c r="W16" s="115" t="s">
        <v>271</v>
      </c>
      <c r="X16" s="115"/>
      <c r="Y16" s="115"/>
      <c r="Z16" s="115"/>
      <c r="AA16" s="115"/>
      <c r="AB16" s="124">
        <v>1</v>
      </c>
      <c r="AC16" s="125"/>
      <c r="AD16" s="125"/>
      <c r="AE16" s="125"/>
      <c r="AF16" s="126"/>
      <c r="AG16" s="115">
        <v>0</v>
      </c>
      <c r="AH16" s="115"/>
      <c r="AI16" s="115"/>
      <c r="AJ16" s="115"/>
      <c r="AK16" s="115"/>
      <c r="AL16" s="115">
        <v>0</v>
      </c>
      <c r="AM16" s="115"/>
      <c r="AN16" s="115"/>
      <c r="AO16" s="115"/>
      <c r="AP16" s="115"/>
      <c r="AQ16" s="115">
        <v>0</v>
      </c>
      <c r="AR16" s="115"/>
      <c r="AS16" s="115"/>
      <c r="AT16" s="115"/>
      <c r="AU16" s="115">
        <v>0</v>
      </c>
      <c r="AV16" s="115"/>
      <c r="AW16" s="115"/>
      <c r="AX16" s="115"/>
      <c r="AY16" s="115">
        <v>0</v>
      </c>
      <c r="AZ16" s="115"/>
      <c r="BA16" s="115"/>
      <c r="BB16" s="115"/>
      <c r="BC16" s="115">
        <v>0</v>
      </c>
      <c r="BD16" s="115"/>
      <c r="BE16" s="115"/>
      <c r="BF16" s="115"/>
      <c r="BG16" s="115">
        <v>22</v>
      </c>
      <c r="BH16" s="115"/>
      <c r="BI16" s="115"/>
      <c r="BJ16" s="115"/>
      <c r="BK16" s="115">
        <v>0</v>
      </c>
      <c r="BL16" s="115"/>
      <c r="BM16" s="115"/>
      <c r="BN16" s="115"/>
      <c r="BO16" s="115">
        <v>0</v>
      </c>
      <c r="BP16" s="115"/>
      <c r="BQ16" s="115"/>
      <c r="BR16" s="115"/>
      <c r="BS16" s="115">
        <v>22</v>
      </c>
      <c r="BT16" s="115"/>
      <c r="BU16" s="115"/>
      <c r="BV16" s="115"/>
      <c r="BW16" s="115"/>
      <c r="BX16" s="115">
        <v>0</v>
      </c>
      <c r="BY16" s="115"/>
      <c r="BZ16" s="115"/>
      <c r="CA16" s="115"/>
      <c r="CB16" s="115">
        <v>0</v>
      </c>
      <c r="CC16" s="115"/>
      <c r="CD16" s="115"/>
      <c r="CE16" s="115"/>
      <c r="CF16" s="115">
        <v>0</v>
      </c>
      <c r="CG16" s="115"/>
      <c r="CH16" s="115"/>
      <c r="CI16" s="115"/>
      <c r="CJ16" s="115">
        <v>0</v>
      </c>
      <c r="CK16" s="115"/>
      <c r="CL16" s="115"/>
      <c r="CM16" s="115"/>
      <c r="CN16" s="115">
        <v>22</v>
      </c>
      <c r="CO16" s="115"/>
      <c r="CP16" s="115"/>
      <c r="CQ16" s="115"/>
      <c r="CR16" s="115">
        <v>20</v>
      </c>
      <c r="CS16" s="115"/>
      <c r="CT16" s="115"/>
      <c r="CU16" s="115"/>
      <c r="CV16" s="115"/>
      <c r="CW16" s="115">
        <v>2</v>
      </c>
      <c r="CX16" s="115"/>
      <c r="CY16" s="115"/>
      <c r="CZ16" s="115"/>
      <c r="DA16" s="115"/>
      <c r="DB16" s="115">
        <v>0</v>
      </c>
      <c r="DC16" s="115"/>
      <c r="DD16" s="115"/>
      <c r="DE16" s="115"/>
      <c r="DF16" s="115"/>
      <c r="DG16" s="115">
        <v>22</v>
      </c>
      <c r="DH16" s="115"/>
      <c r="DI16" s="115"/>
      <c r="DJ16" s="115"/>
      <c r="DK16" s="115"/>
      <c r="DL16" s="115">
        <v>0</v>
      </c>
      <c r="DM16" s="115"/>
      <c r="DN16" s="115"/>
      <c r="DO16" s="115"/>
      <c r="DP16" s="115">
        <v>0</v>
      </c>
      <c r="DQ16" s="115"/>
      <c r="DR16" s="115"/>
      <c r="DS16" s="115"/>
      <c r="DT16" s="115">
        <v>22</v>
      </c>
      <c r="DU16" s="115"/>
      <c r="DV16" s="115"/>
      <c r="DW16" s="115"/>
      <c r="DX16" s="115"/>
      <c r="DY16" s="116">
        <v>41864.38958333333</v>
      </c>
      <c r="DZ16" s="117"/>
      <c r="EA16" s="117"/>
      <c r="EB16" s="117"/>
      <c r="EC16" s="118"/>
      <c r="ED16" s="116">
        <v>41864.475694444445</v>
      </c>
      <c r="EE16" s="117"/>
      <c r="EF16" s="117"/>
      <c r="EG16" s="117"/>
      <c r="EH16" s="118"/>
      <c r="EI16" s="116">
        <v>41864.38958333333</v>
      </c>
      <c r="EJ16" s="117"/>
      <c r="EK16" s="117"/>
      <c r="EL16" s="117"/>
      <c r="EM16" s="118"/>
      <c r="EN16" s="115">
        <v>0</v>
      </c>
      <c r="EO16" s="115"/>
      <c r="EP16" s="115"/>
      <c r="EQ16" s="115"/>
      <c r="ER16" s="115">
        <v>1.192</v>
      </c>
      <c r="ES16" s="115"/>
      <c r="ET16" s="115"/>
      <c r="EU16" s="115"/>
      <c r="EV16" s="115"/>
      <c r="EW16" s="115"/>
      <c r="EX16" s="115"/>
      <c r="EY16" s="115"/>
      <c r="EZ16" s="136"/>
      <c r="FA16" s="137"/>
      <c r="FB16" s="137"/>
      <c r="FC16" s="137"/>
      <c r="FD16" s="137"/>
      <c r="FE16" s="138"/>
      <c r="FF16" s="136"/>
      <c r="FG16" s="137"/>
      <c r="FH16" s="137"/>
      <c r="FI16" s="137"/>
      <c r="FJ16" s="137"/>
      <c r="FK16" s="138"/>
    </row>
    <row r="17" spans="1:167" s="66" customFormat="1" ht="24.75" customHeight="1">
      <c r="A17" s="120" t="s">
        <v>260</v>
      </c>
      <c r="B17" s="120"/>
      <c r="C17" s="120"/>
      <c r="D17" s="120"/>
      <c r="E17" s="136"/>
      <c r="F17" s="137"/>
      <c r="G17" s="137"/>
      <c r="H17" s="137"/>
      <c r="I17" s="137"/>
      <c r="J17" s="137"/>
      <c r="K17" s="138"/>
      <c r="L17" s="121" t="s">
        <v>268</v>
      </c>
      <c r="M17" s="122"/>
      <c r="N17" s="122"/>
      <c r="O17" s="122"/>
      <c r="P17" s="122"/>
      <c r="Q17" s="123"/>
      <c r="R17" s="121" t="s">
        <v>269</v>
      </c>
      <c r="S17" s="122"/>
      <c r="T17" s="122"/>
      <c r="U17" s="122"/>
      <c r="V17" s="123"/>
      <c r="W17" s="115" t="s">
        <v>271</v>
      </c>
      <c r="X17" s="115"/>
      <c r="Y17" s="115"/>
      <c r="Z17" s="115"/>
      <c r="AA17" s="115"/>
      <c r="AB17" s="124">
        <v>1</v>
      </c>
      <c r="AC17" s="125"/>
      <c r="AD17" s="125"/>
      <c r="AE17" s="125"/>
      <c r="AF17" s="126"/>
      <c r="AG17" s="115">
        <v>0</v>
      </c>
      <c r="AH17" s="115"/>
      <c r="AI17" s="115"/>
      <c r="AJ17" s="115"/>
      <c r="AK17" s="115"/>
      <c r="AL17" s="115">
        <v>0</v>
      </c>
      <c r="AM17" s="115"/>
      <c r="AN17" s="115"/>
      <c r="AO17" s="115"/>
      <c r="AP17" s="115"/>
      <c r="AQ17" s="115">
        <v>0</v>
      </c>
      <c r="AR17" s="115"/>
      <c r="AS17" s="115"/>
      <c r="AT17" s="115"/>
      <c r="AU17" s="115">
        <v>0</v>
      </c>
      <c r="AV17" s="115"/>
      <c r="AW17" s="115"/>
      <c r="AX17" s="115"/>
      <c r="AY17" s="115">
        <v>0</v>
      </c>
      <c r="AZ17" s="115"/>
      <c r="BA17" s="115"/>
      <c r="BB17" s="115"/>
      <c r="BC17" s="115">
        <v>0</v>
      </c>
      <c r="BD17" s="115"/>
      <c r="BE17" s="115"/>
      <c r="BF17" s="115"/>
      <c r="BG17" s="115">
        <v>22</v>
      </c>
      <c r="BH17" s="115"/>
      <c r="BI17" s="115"/>
      <c r="BJ17" s="115"/>
      <c r="BK17" s="115">
        <v>0</v>
      </c>
      <c r="BL17" s="115"/>
      <c r="BM17" s="115"/>
      <c r="BN17" s="115"/>
      <c r="BO17" s="115">
        <v>0</v>
      </c>
      <c r="BP17" s="115"/>
      <c r="BQ17" s="115"/>
      <c r="BR17" s="115"/>
      <c r="BS17" s="115">
        <v>22</v>
      </c>
      <c r="BT17" s="115"/>
      <c r="BU17" s="115"/>
      <c r="BV17" s="115"/>
      <c r="BW17" s="115"/>
      <c r="BX17" s="115">
        <v>0</v>
      </c>
      <c r="BY17" s="115"/>
      <c r="BZ17" s="115"/>
      <c r="CA17" s="115"/>
      <c r="CB17" s="115">
        <v>0</v>
      </c>
      <c r="CC17" s="115"/>
      <c r="CD17" s="115"/>
      <c r="CE17" s="115"/>
      <c r="CF17" s="115">
        <v>0</v>
      </c>
      <c r="CG17" s="115"/>
      <c r="CH17" s="115"/>
      <c r="CI17" s="115"/>
      <c r="CJ17" s="115">
        <v>0</v>
      </c>
      <c r="CK17" s="115"/>
      <c r="CL17" s="115"/>
      <c r="CM17" s="115"/>
      <c r="CN17" s="115">
        <v>22</v>
      </c>
      <c r="CO17" s="115"/>
      <c r="CP17" s="115"/>
      <c r="CQ17" s="115"/>
      <c r="CR17" s="115">
        <v>20</v>
      </c>
      <c r="CS17" s="115"/>
      <c r="CT17" s="115"/>
      <c r="CU17" s="115"/>
      <c r="CV17" s="115"/>
      <c r="CW17" s="115">
        <v>2</v>
      </c>
      <c r="CX17" s="115"/>
      <c r="CY17" s="115"/>
      <c r="CZ17" s="115"/>
      <c r="DA17" s="115"/>
      <c r="DB17" s="115">
        <v>0</v>
      </c>
      <c r="DC17" s="115"/>
      <c r="DD17" s="115"/>
      <c r="DE17" s="115"/>
      <c r="DF17" s="115"/>
      <c r="DG17" s="115">
        <v>22</v>
      </c>
      <c r="DH17" s="115"/>
      <c r="DI17" s="115"/>
      <c r="DJ17" s="115"/>
      <c r="DK17" s="115"/>
      <c r="DL17" s="115">
        <v>0</v>
      </c>
      <c r="DM17" s="115"/>
      <c r="DN17" s="115"/>
      <c r="DO17" s="115"/>
      <c r="DP17" s="115">
        <v>0</v>
      </c>
      <c r="DQ17" s="115"/>
      <c r="DR17" s="115"/>
      <c r="DS17" s="115"/>
      <c r="DT17" s="115">
        <v>22</v>
      </c>
      <c r="DU17" s="115"/>
      <c r="DV17" s="115"/>
      <c r="DW17" s="115"/>
      <c r="DX17" s="115"/>
      <c r="DY17" s="116">
        <v>41864.71875</v>
      </c>
      <c r="DZ17" s="117"/>
      <c r="EA17" s="117"/>
      <c r="EB17" s="117"/>
      <c r="EC17" s="118"/>
      <c r="ED17" s="116">
        <v>41864.770833333336</v>
      </c>
      <c r="EE17" s="117"/>
      <c r="EF17" s="117"/>
      <c r="EG17" s="117"/>
      <c r="EH17" s="118"/>
      <c r="EI17" s="116">
        <v>41864.71875</v>
      </c>
      <c r="EJ17" s="117"/>
      <c r="EK17" s="117"/>
      <c r="EL17" s="117"/>
      <c r="EM17" s="118"/>
      <c r="EN17" s="115">
        <v>0</v>
      </c>
      <c r="EO17" s="115"/>
      <c r="EP17" s="115"/>
      <c r="EQ17" s="115"/>
      <c r="ER17" s="115">
        <v>1.192</v>
      </c>
      <c r="ES17" s="115"/>
      <c r="ET17" s="115"/>
      <c r="EU17" s="115"/>
      <c r="EV17" s="115"/>
      <c r="EW17" s="115"/>
      <c r="EX17" s="115"/>
      <c r="EY17" s="115"/>
      <c r="EZ17" s="136"/>
      <c r="FA17" s="137"/>
      <c r="FB17" s="137"/>
      <c r="FC17" s="137"/>
      <c r="FD17" s="137"/>
      <c r="FE17" s="138"/>
      <c r="FF17" s="136"/>
      <c r="FG17" s="137"/>
      <c r="FH17" s="137"/>
      <c r="FI17" s="137"/>
      <c r="FJ17" s="137"/>
      <c r="FK17" s="138"/>
    </row>
    <row r="18" spans="1:167" s="67" customFormat="1" ht="23.25" customHeight="1">
      <c r="A18" s="120" t="s">
        <v>261</v>
      </c>
      <c r="B18" s="120"/>
      <c r="C18" s="120"/>
      <c r="D18" s="120"/>
      <c r="E18" s="156"/>
      <c r="F18" s="157"/>
      <c r="G18" s="157"/>
      <c r="H18" s="157"/>
      <c r="I18" s="157"/>
      <c r="J18" s="157"/>
      <c r="K18" s="158"/>
      <c r="L18" s="121" t="s">
        <v>268</v>
      </c>
      <c r="M18" s="122"/>
      <c r="N18" s="122"/>
      <c r="O18" s="122"/>
      <c r="P18" s="122"/>
      <c r="Q18" s="123"/>
      <c r="R18" s="121" t="s">
        <v>269</v>
      </c>
      <c r="S18" s="122"/>
      <c r="T18" s="122"/>
      <c r="U18" s="122"/>
      <c r="V18" s="123"/>
      <c r="W18" s="115" t="s">
        <v>271</v>
      </c>
      <c r="X18" s="115"/>
      <c r="Y18" s="115"/>
      <c r="Z18" s="115"/>
      <c r="AA18" s="115"/>
      <c r="AB18" s="124">
        <v>1</v>
      </c>
      <c r="AC18" s="125"/>
      <c r="AD18" s="125"/>
      <c r="AE18" s="125"/>
      <c r="AF18" s="126"/>
      <c r="AG18" s="115">
        <v>0</v>
      </c>
      <c r="AH18" s="115"/>
      <c r="AI18" s="115"/>
      <c r="AJ18" s="115"/>
      <c r="AK18" s="115"/>
      <c r="AL18" s="115">
        <v>0</v>
      </c>
      <c r="AM18" s="115"/>
      <c r="AN18" s="115"/>
      <c r="AO18" s="115"/>
      <c r="AP18" s="115"/>
      <c r="AQ18" s="115">
        <v>0</v>
      </c>
      <c r="AR18" s="115"/>
      <c r="AS18" s="115"/>
      <c r="AT18" s="115"/>
      <c r="AU18" s="115">
        <v>0</v>
      </c>
      <c r="AV18" s="115"/>
      <c r="AW18" s="115"/>
      <c r="AX18" s="115"/>
      <c r="AY18" s="115">
        <v>0</v>
      </c>
      <c r="AZ18" s="115"/>
      <c r="BA18" s="115"/>
      <c r="BB18" s="115"/>
      <c r="BC18" s="115">
        <v>0</v>
      </c>
      <c r="BD18" s="115"/>
      <c r="BE18" s="115"/>
      <c r="BF18" s="115"/>
      <c r="BG18" s="115">
        <v>22</v>
      </c>
      <c r="BH18" s="115"/>
      <c r="BI18" s="115"/>
      <c r="BJ18" s="115"/>
      <c r="BK18" s="115">
        <v>0</v>
      </c>
      <c r="BL18" s="115"/>
      <c r="BM18" s="115"/>
      <c r="BN18" s="115"/>
      <c r="BO18" s="115">
        <v>0</v>
      </c>
      <c r="BP18" s="115"/>
      <c r="BQ18" s="115"/>
      <c r="BR18" s="115"/>
      <c r="BS18" s="115">
        <v>22</v>
      </c>
      <c r="BT18" s="115"/>
      <c r="BU18" s="115"/>
      <c r="BV18" s="115"/>
      <c r="BW18" s="115"/>
      <c r="BX18" s="115">
        <v>0</v>
      </c>
      <c r="BY18" s="115"/>
      <c r="BZ18" s="115"/>
      <c r="CA18" s="115"/>
      <c r="CB18" s="115">
        <v>0</v>
      </c>
      <c r="CC18" s="115"/>
      <c r="CD18" s="115"/>
      <c r="CE18" s="115"/>
      <c r="CF18" s="115">
        <v>0</v>
      </c>
      <c r="CG18" s="115"/>
      <c r="CH18" s="115"/>
      <c r="CI18" s="115"/>
      <c r="CJ18" s="115">
        <v>0</v>
      </c>
      <c r="CK18" s="115"/>
      <c r="CL18" s="115"/>
      <c r="CM18" s="115"/>
      <c r="CN18" s="115">
        <v>22</v>
      </c>
      <c r="CO18" s="115"/>
      <c r="CP18" s="115"/>
      <c r="CQ18" s="115"/>
      <c r="CR18" s="115">
        <v>20</v>
      </c>
      <c r="CS18" s="115"/>
      <c r="CT18" s="115"/>
      <c r="CU18" s="115"/>
      <c r="CV18" s="115"/>
      <c r="CW18" s="115">
        <v>2</v>
      </c>
      <c r="CX18" s="115"/>
      <c r="CY18" s="115"/>
      <c r="CZ18" s="115"/>
      <c r="DA18" s="115"/>
      <c r="DB18" s="115">
        <v>0</v>
      </c>
      <c r="DC18" s="115"/>
      <c r="DD18" s="115"/>
      <c r="DE18" s="115"/>
      <c r="DF18" s="115"/>
      <c r="DG18" s="115">
        <v>22</v>
      </c>
      <c r="DH18" s="115"/>
      <c r="DI18" s="115"/>
      <c r="DJ18" s="115"/>
      <c r="DK18" s="115"/>
      <c r="DL18" s="115">
        <v>0</v>
      </c>
      <c r="DM18" s="115"/>
      <c r="DN18" s="115"/>
      <c r="DO18" s="115"/>
      <c r="DP18" s="115">
        <v>0</v>
      </c>
      <c r="DQ18" s="115"/>
      <c r="DR18" s="115"/>
      <c r="DS18" s="115"/>
      <c r="DT18" s="115">
        <v>22</v>
      </c>
      <c r="DU18" s="115"/>
      <c r="DV18" s="115"/>
      <c r="DW18" s="115"/>
      <c r="DX18" s="115"/>
      <c r="DY18" s="116">
        <v>41878.125</v>
      </c>
      <c r="DZ18" s="117"/>
      <c r="EA18" s="117"/>
      <c r="EB18" s="117"/>
      <c r="EC18" s="118"/>
      <c r="ED18" s="116">
        <v>41878.40277777778</v>
      </c>
      <c r="EE18" s="117"/>
      <c r="EF18" s="117"/>
      <c r="EG18" s="117"/>
      <c r="EH18" s="118"/>
      <c r="EI18" s="116">
        <v>41878.125</v>
      </c>
      <c r="EJ18" s="117"/>
      <c r="EK18" s="117"/>
      <c r="EL18" s="117"/>
      <c r="EM18" s="118"/>
      <c r="EN18" s="115">
        <v>0</v>
      </c>
      <c r="EO18" s="115"/>
      <c r="EP18" s="115"/>
      <c r="EQ18" s="115"/>
      <c r="ER18" s="115">
        <v>1.192</v>
      </c>
      <c r="ES18" s="115"/>
      <c r="ET18" s="115"/>
      <c r="EU18" s="115"/>
      <c r="EV18" s="115"/>
      <c r="EW18" s="115"/>
      <c r="EX18" s="115"/>
      <c r="EY18" s="115"/>
      <c r="EZ18" s="156"/>
      <c r="FA18" s="157"/>
      <c r="FB18" s="157"/>
      <c r="FC18" s="157"/>
      <c r="FD18" s="157"/>
      <c r="FE18" s="158"/>
      <c r="FF18" s="156"/>
      <c r="FG18" s="157"/>
      <c r="FH18" s="157"/>
      <c r="FI18" s="157"/>
      <c r="FJ18" s="157"/>
      <c r="FK18" s="158"/>
    </row>
    <row r="19" s="55" customFormat="1" ht="6" customHeight="1"/>
    <row r="20" spans="1:102" s="55" customFormat="1" ht="38.25" customHeight="1">
      <c r="A20" s="112" t="s">
        <v>213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 t="s">
        <v>214</v>
      </c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</row>
    <row r="21" spans="1:102" s="54" customFormat="1" ht="13.5" customHeight="1">
      <c r="A21" s="113" t="s">
        <v>199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 t="s">
        <v>198</v>
      </c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 t="s">
        <v>197</v>
      </c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</row>
    <row r="22" s="55" customFormat="1" ht="7.5" customHeight="1"/>
    <row r="23" spans="1:25" s="53" customFormat="1" ht="3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167" s="66" customFormat="1" ht="27" customHeight="1">
      <c r="A24" s="114" t="s">
        <v>248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</row>
    <row r="25" spans="1:101" s="66" customFormat="1" ht="12.75" customHeight="1">
      <c r="A25" s="69" t="s">
        <v>249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</row>
    <row r="26" s="66" customFormat="1" ht="12.75" customHeight="1">
      <c r="A26" s="69" t="s">
        <v>250</v>
      </c>
    </row>
    <row r="27" s="66" customFormat="1" ht="12.75" customHeight="1">
      <c r="A27" s="69" t="s">
        <v>251</v>
      </c>
    </row>
    <row r="28" s="66" customFormat="1" ht="12.75" customHeight="1">
      <c r="A28" s="69" t="s">
        <v>252</v>
      </c>
    </row>
    <row r="29" s="66" customFormat="1" ht="12.75" customHeight="1">
      <c r="A29" s="69" t="s">
        <v>253</v>
      </c>
    </row>
  </sheetData>
  <sheetProtection/>
  <mergeCells count="406">
    <mergeCell ref="EN15:EQ15"/>
    <mergeCell ref="ER15:EY15"/>
    <mergeCell ref="E10:K18"/>
    <mergeCell ref="EZ10:FE18"/>
    <mergeCell ref="FF10:FK18"/>
    <mergeCell ref="DL15:DO15"/>
    <mergeCell ref="DP15:DS15"/>
    <mergeCell ref="DT15:DX15"/>
    <mergeCell ref="DY15:EC15"/>
    <mergeCell ref="ED15:EH15"/>
    <mergeCell ref="EI15:EM15"/>
    <mergeCell ref="CJ15:CM15"/>
    <mergeCell ref="CN15:CQ15"/>
    <mergeCell ref="CR15:CV15"/>
    <mergeCell ref="CW15:DA15"/>
    <mergeCell ref="DB15:DF15"/>
    <mergeCell ref="DG15:DK15"/>
    <mergeCell ref="BK15:BN15"/>
    <mergeCell ref="BO15:BR15"/>
    <mergeCell ref="BS15:BW15"/>
    <mergeCell ref="BX15:CA15"/>
    <mergeCell ref="CB15:CE15"/>
    <mergeCell ref="CF15:CI15"/>
    <mergeCell ref="AL15:AP15"/>
    <mergeCell ref="AQ15:AT15"/>
    <mergeCell ref="AU15:AX15"/>
    <mergeCell ref="AY15:BB15"/>
    <mergeCell ref="BC15:BF15"/>
    <mergeCell ref="BG15:BJ15"/>
    <mergeCell ref="ER14:EY14"/>
    <mergeCell ref="A15:D15"/>
    <mergeCell ref="L15:Q15"/>
    <mergeCell ref="R15:V15"/>
    <mergeCell ref="W15:AA15"/>
    <mergeCell ref="AB15:AF15"/>
    <mergeCell ref="AG15:AK15"/>
    <mergeCell ref="DP14:DS14"/>
    <mergeCell ref="DT14:DX14"/>
    <mergeCell ref="DY14:EC14"/>
    <mergeCell ref="ED14:EH14"/>
    <mergeCell ref="EI14:EM14"/>
    <mergeCell ref="EN14:EQ14"/>
    <mergeCell ref="CN14:CQ14"/>
    <mergeCell ref="CR14:CV14"/>
    <mergeCell ref="CW14:DA14"/>
    <mergeCell ref="DB14:DF14"/>
    <mergeCell ref="DG14:DK14"/>
    <mergeCell ref="DL14:DO14"/>
    <mergeCell ref="BO14:BR14"/>
    <mergeCell ref="BS14:BW14"/>
    <mergeCell ref="BX14:CA14"/>
    <mergeCell ref="CB14:CE14"/>
    <mergeCell ref="CF14:CI14"/>
    <mergeCell ref="CJ14:CM14"/>
    <mergeCell ref="AQ14:AT14"/>
    <mergeCell ref="AU14:AX14"/>
    <mergeCell ref="AY14:BB14"/>
    <mergeCell ref="BC14:BF14"/>
    <mergeCell ref="BG14:BJ14"/>
    <mergeCell ref="BK14:BN14"/>
    <mergeCell ref="A14:D14"/>
    <mergeCell ref="L14:Q14"/>
    <mergeCell ref="R14:V14"/>
    <mergeCell ref="W14:AA14"/>
    <mergeCell ref="AB14:AF14"/>
    <mergeCell ref="AG14:AK14"/>
    <mergeCell ref="AL14:AP14"/>
    <mergeCell ref="DT13:DX13"/>
    <mergeCell ref="DY13:EC13"/>
    <mergeCell ref="ED13:EH13"/>
    <mergeCell ref="EI13:EM13"/>
    <mergeCell ref="EN13:EQ13"/>
    <mergeCell ref="BS13:BW13"/>
    <mergeCell ref="BX13:CA13"/>
    <mergeCell ref="CB13:CE13"/>
    <mergeCell ref="CF13:CI13"/>
    <mergeCell ref="ER13:EY13"/>
    <mergeCell ref="CR13:CV13"/>
    <mergeCell ref="CW13:DA13"/>
    <mergeCell ref="DB13:DF13"/>
    <mergeCell ref="DG13:DK13"/>
    <mergeCell ref="DL13:DO13"/>
    <mergeCell ref="DP13:DS13"/>
    <mergeCell ref="CJ13:CM13"/>
    <mergeCell ref="CN13:CQ13"/>
    <mergeCell ref="AU13:AX13"/>
    <mergeCell ref="AY13:BB13"/>
    <mergeCell ref="BC13:BF13"/>
    <mergeCell ref="BG13:BJ13"/>
    <mergeCell ref="BK13:BN13"/>
    <mergeCell ref="BO13:BR13"/>
    <mergeCell ref="R13:V13"/>
    <mergeCell ref="W13:AA13"/>
    <mergeCell ref="AB13:AF13"/>
    <mergeCell ref="AG13:AK13"/>
    <mergeCell ref="AL13:AP13"/>
    <mergeCell ref="AQ13:AT13"/>
    <mergeCell ref="EI11:EM11"/>
    <mergeCell ref="EN11:EQ11"/>
    <mergeCell ref="ER11:EY11"/>
    <mergeCell ref="A1:FK1"/>
    <mergeCell ref="A2:FK2"/>
    <mergeCell ref="DG11:DK11"/>
    <mergeCell ref="DL11:DO11"/>
    <mergeCell ref="DP11:DS11"/>
    <mergeCell ref="DT11:DX11"/>
    <mergeCell ref="DY11:EC11"/>
    <mergeCell ref="ED11:EH11"/>
    <mergeCell ref="CF11:CI11"/>
    <mergeCell ref="CJ11:CM11"/>
    <mergeCell ref="CN11:CQ11"/>
    <mergeCell ref="CR11:CV11"/>
    <mergeCell ref="CW11:DA11"/>
    <mergeCell ref="DB11:DF11"/>
    <mergeCell ref="BG11:BJ11"/>
    <mergeCell ref="BK11:BN11"/>
    <mergeCell ref="BO11:BR11"/>
    <mergeCell ref="BS11:BW11"/>
    <mergeCell ref="BX11:CA11"/>
    <mergeCell ref="CB11:CE11"/>
    <mergeCell ref="AG11:AK11"/>
    <mergeCell ref="AL11:AP11"/>
    <mergeCell ref="AQ11:AT11"/>
    <mergeCell ref="AU11:AX11"/>
    <mergeCell ref="AY11:BB11"/>
    <mergeCell ref="BC11:BF11"/>
    <mergeCell ref="A11:D11"/>
    <mergeCell ref="L11:Q11"/>
    <mergeCell ref="R11:V11"/>
    <mergeCell ref="W11:AA11"/>
    <mergeCell ref="AB11:AF11"/>
    <mergeCell ref="ED10:EH10"/>
    <mergeCell ref="CB10:CE10"/>
    <mergeCell ref="CF10:CI10"/>
    <mergeCell ref="CJ10:CM10"/>
    <mergeCell ref="CN10:CQ10"/>
    <mergeCell ref="EI10:EM10"/>
    <mergeCell ref="EN10:EQ10"/>
    <mergeCell ref="ER10:EY10"/>
    <mergeCell ref="DB10:DF10"/>
    <mergeCell ref="DG10:DK10"/>
    <mergeCell ref="DL10:DO10"/>
    <mergeCell ref="DP10:DS10"/>
    <mergeCell ref="DT10:DX10"/>
    <mergeCell ref="DY10:EC10"/>
    <mergeCell ref="CR10:CV10"/>
    <mergeCell ref="CW10:DA10"/>
    <mergeCell ref="BC10:BF10"/>
    <mergeCell ref="BG10:BJ10"/>
    <mergeCell ref="BK10:BN10"/>
    <mergeCell ref="BO10:BR10"/>
    <mergeCell ref="BS10:BW10"/>
    <mergeCell ref="BX10:CA10"/>
    <mergeCell ref="AB10:AF10"/>
    <mergeCell ref="AG10:AK10"/>
    <mergeCell ref="AL10:AP10"/>
    <mergeCell ref="AQ10:AT10"/>
    <mergeCell ref="AU10:AX10"/>
    <mergeCell ref="AY10:BB10"/>
    <mergeCell ref="EI16:EM16"/>
    <mergeCell ref="EN16:EQ16"/>
    <mergeCell ref="ER16:EY16"/>
    <mergeCell ref="A10:D10"/>
    <mergeCell ref="L10:Q10"/>
    <mergeCell ref="R10:V10"/>
    <mergeCell ref="W10:AA10"/>
    <mergeCell ref="DG16:DK16"/>
    <mergeCell ref="DL16:DO16"/>
    <mergeCell ref="DP16:DS16"/>
    <mergeCell ref="DT16:DX16"/>
    <mergeCell ref="DY16:EC16"/>
    <mergeCell ref="ED16:EH16"/>
    <mergeCell ref="CF16:CI16"/>
    <mergeCell ref="CJ16:CM16"/>
    <mergeCell ref="CN16:CQ16"/>
    <mergeCell ref="CR16:CV16"/>
    <mergeCell ref="CW16:DA16"/>
    <mergeCell ref="DB16:DF16"/>
    <mergeCell ref="BG16:BJ16"/>
    <mergeCell ref="BK16:BN16"/>
    <mergeCell ref="BO16:BR16"/>
    <mergeCell ref="BS16:BW16"/>
    <mergeCell ref="BX16:CA16"/>
    <mergeCell ref="CB16:CE16"/>
    <mergeCell ref="AG16:AK16"/>
    <mergeCell ref="AL16:AP16"/>
    <mergeCell ref="AQ16:AT16"/>
    <mergeCell ref="AU16:AX16"/>
    <mergeCell ref="AY16:BB16"/>
    <mergeCell ref="BC16:BF16"/>
    <mergeCell ref="A16:D16"/>
    <mergeCell ref="L16:Q16"/>
    <mergeCell ref="R16:V16"/>
    <mergeCell ref="W16:AA16"/>
    <mergeCell ref="AB16:AF16"/>
    <mergeCell ref="ED12:EH12"/>
    <mergeCell ref="CB12:CE12"/>
    <mergeCell ref="CF12:CI12"/>
    <mergeCell ref="CJ12:CM12"/>
    <mergeCell ref="CN12:CQ12"/>
    <mergeCell ref="EI12:EM12"/>
    <mergeCell ref="EN12:EQ12"/>
    <mergeCell ref="ER12:EY12"/>
    <mergeCell ref="DB12:DF12"/>
    <mergeCell ref="DG12:DK12"/>
    <mergeCell ref="DL12:DO12"/>
    <mergeCell ref="DP12:DS12"/>
    <mergeCell ref="DT12:DX12"/>
    <mergeCell ref="DY12:EC12"/>
    <mergeCell ref="CR12:CV12"/>
    <mergeCell ref="CW12:DA12"/>
    <mergeCell ref="BC12:BF12"/>
    <mergeCell ref="BG12:BJ12"/>
    <mergeCell ref="BK12:BN12"/>
    <mergeCell ref="BO12:BR12"/>
    <mergeCell ref="BS12:BW12"/>
    <mergeCell ref="BX12:CA12"/>
    <mergeCell ref="AB12:AF12"/>
    <mergeCell ref="AG12:AK12"/>
    <mergeCell ref="AL12:AP12"/>
    <mergeCell ref="AQ12:AT12"/>
    <mergeCell ref="AU12:AX12"/>
    <mergeCell ref="AY12:BB12"/>
    <mergeCell ref="EI17:EM17"/>
    <mergeCell ref="EN17:EQ17"/>
    <mergeCell ref="ER17:EY17"/>
    <mergeCell ref="A12:D12"/>
    <mergeCell ref="L12:Q12"/>
    <mergeCell ref="R12:V12"/>
    <mergeCell ref="W12:AA12"/>
    <mergeCell ref="DG17:DK17"/>
    <mergeCell ref="DL17:DO17"/>
    <mergeCell ref="DP17:DS17"/>
    <mergeCell ref="DT17:DX17"/>
    <mergeCell ref="DY17:EC17"/>
    <mergeCell ref="ED17:EH17"/>
    <mergeCell ref="CF17:CI17"/>
    <mergeCell ref="CJ17:CM17"/>
    <mergeCell ref="CN17:CQ17"/>
    <mergeCell ref="CR17:CV17"/>
    <mergeCell ref="CW17:DA17"/>
    <mergeCell ref="DB17:DF17"/>
    <mergeCell ref="BG17:BJ17"/>
    <mergeCell ref="BK17:BN17"/>
    <mergeCell ref="BO17:BR17"/>
    <mergeCell ref="BS17:BW17"/>
    <mergeCell ref="BX17:CA17"/>
    <mergeCell ref="CB17:CE17"/>
    <mergeCell ref="AG17:AK17"/>
    <mergeCell ref="AL17:AP17"/>
    <mergeCell ref="AQ17:AT17"/>
    <mergeCell ref="AU17:AX17"/>
    <mergeCell ref="AY17:BB17"/>
    <mergeCell ref="BC17:BF17"/>
    <mergeCell ref="A3:CX3"/>
    <mergeCell ref="A17:D17"/>
    <mergeCell ref="L17:Q17"/>
    <mergeCell ref="R17:V17"/>
    <mergeCell ref="W17:AA17"/>
    <mergeCell ref="AB17:AF17"/>
    <mergeCell ref="A13:D13"/>
    <mergeCell ref="L13:Q13"/>
    <mergeCell ref="A4:D7"/>
    <mergeCell ref="E4:K7"/>
    <mergeCell ref="L4:Q7"/>
    <mergeCell ref="R4:V7"/>
    <mergeCell ref="W4:AA7"/>
    <mergeCell ref="AB4:AF7"/>
    <mergeCell ref="AG4:AK7"/>
    <mergeCell ref="AL4:AP7"/>
    <mergeCell ref="AQ4:BW4"/>
    <mergeCell ref="BX4:DX4"/>
    <mergeCell ref="DY4:EC7"/>
    <mergeCell ref="ED4:EH7"/>
    <mergeCell ref="DL5:DO7"/>
    <mergeCell ref="DP5:DS7"/>
    <mergeCell ref="DT5:DX7"/>
    <mergeCell ref="AQ6:AX6"/>
    <mergeCell ref="AY6:BF6"/>
    <mergeCell ref="BG6:BJ7"/>
    <mergeCell ref="EI4:EM7"/>
    <mergeCell ref="EN4:EQ7"/>
    <mergeCell ref="ER4:EY7"/>
    <mergeCell ref="EZ4:FE7"/>
    <mergeCell ref="FF4:FK7"/>
    <mergeCell ref="AQ5:BJ5"/>
    <mergeCell ref="BK5:BN7"/>
    <mergeCell ref="BO5:BR7"/>
    <mergeCell ref="BS5:BW7"/>
    <mergeCell ref="BX5:DK5"/>
    <mergeCell ref="BX6:CE6"/>
    <mergeCell ref="CF6:CM6"/>
    <mergeCell ref="CN6:CQ7"/>
    <mergeCell ref="CR6:CV7"/>
    <mergeCell ref="CJ7:CM8"/>
    <mergeCell ref="CN8:CQ8"/>
    <mergeCell ref="CR8:CV8"/>
    <mergeCell ref="CW6:DA7"/>
    <mergeCell ref="DB6:DF7"/>
    <mergeCell ref="DG6:DK7"/>
    <mergeCell ref="AQ7:AT8"/>
    <mergeCell ref="AU7:AX8"/>
    <mergeCell ref="AY7:BB8"/>
    <mergeCell ref="BC7:BF8"/>
    <mergeCell ref="BX7:CA8"/>
    <mergeCell ref="CB7:CE8"/>
    <mergeCell ref="CF7:CI8"/>
    <mergeCell ref="A8:D8"/>
    <mergeCell ref="E8:K8"/>
    <mergeCell ref="L8:Q8"/>
    <mergeCell ref="R8:V8"/>
    <mergeCell ref="W8:AA8"/>
    <mergeCell ref="AB8:AF8"/>
    <mergeCell ref="AG8:AK8"/>
    <mergeCell ref="AL8:AP8"/>
    <mergeCell ref="BG8:BJ8"/>
    <mergeCell ref="BK8:BN8"/>
    <mergeCell ref="BO8:BR8"/>
    <mergeCell ref="BS8:BW8"/>
    <mergeCell ref="CW8:DA8"/>
    <mergeCell ref="DB8:DF8"/>
    <mergeCell ref="DG8:DK8"/>
    <mergeCell ref="DL8:DO8"/>
    <mergeCell ref="DP8:DS8"/>
    <mergeCell ref="DT8:DX8"/>
    <mergeCell ref="DY8:EC8"/>
    <mergeCell ref="ED8:EH8"/>
    <mergeCell ref="EI8:EM8"/>
    <mergeCell ref="EN8:EQ8"/>
    <mergeCell ref="ER8:EY8"/>
    <mergeCell ref="EZ8:FE8"/>
    <mergeCell ref="FF8:FK8"/>
    <mergeCell ref="A9:D9"/>
    <mergeCell ref="E9:K9"/>
    <mergeCell ref="L9:Q9"/>
    <mergeCell ref="R9:V9"/>
    <mergeCell ref="W9:AA9"/>
    <mergeCell ref="AB9:AF9"/>
    <mergeCell ref="AG9:AK9"/>
    <mergeCell ref="AL9:AP9"/>
    <mergeCell ref="AQ9:AT9"/>
    <mergeCell ref="CJ9:CM9"/>
    <mergeCell ref="CN9:CQ9"/>
    <mergeCell ref="AU9:AX9"/>
    <mergeCell ref="AY9:BB9"/>
    <mergeCell ref="BC9:BF9"/>
    <mergeCell ref="BG9:BJ9"/>
    <mergeCell ref="BK9:BN9"/>
    <mergeCell ref="BO9:BR9"/>
    <mergeCell ref="EN9:EQ9"/>
    <mergeCell ref="ER9:EY9"/>
    <mergeCell ref="CR9:CV9"/>
    <mergeCell ref="CW9:DA9"/>
    <mergeCell ref="DB9:DF9"/>
    <mergeCell ref="DG9:DK9"/>
    <mergeCell ref="DL9:DO9"/>
    <mergeCell ref="DP9:DS9"/>
    <mergeCell ref="AL18:AP18"/>
    <mergeCell ref="AQ18:AT18"/>
    <mergeCell ref="DT9:DX9"/>
    <mergeCell ref="DY9:EC9"/>
    <mergeCell ref="ED9:EH9"/>
    <mergeCell ref="EI9:EM9"/>
    <mergeCell ref="BS9:BW9"/>
    <mergeCell ref="BX9:CA9"/>
    <mergeCell ref="CB9:CE9"/>
    <mergeCell ref="CF9:CI9"/>
    <mergeCell ref="BK18:BN18"/>
    <mergeCell ref="BO18:BR18"/>
    <mergeCell ref="EZ9:FE9"/>
    <mergeCell ref="FF9:FK9"/>
    <mergeCell ref="A18:D18"/>
    <mergeCell ref="L18:Q18"/>
    <mergeCell ref="R18:V18"/>
    <mergeCell ref="W18:AA18"/>
    <mergeCell ref="AB18:AF18"/>
    <mergeCell ref="AG18:AK18"/>
    <mergeCell ref="DG18:DK18"/>
    <mergeCell ref="DL18:DO18"/>
    <mergeCell ref="DP18:DS18"/>
    <mergeCell ref="BS18:BW18"/>
    <mergeCell ref="BX18:CA18"/>
    <mergeCell ref="CB18:CE18"/>
    <mergeCell ref="CF18:CI18"/>
    <mergeCell ref="CJ18:CM18"/>
    <mergeCell ref="CN18:CQ18"/>
    <mergeCell ref="A21:AK21"/>
    <mergeCell ref="AL21:BV21"/>
    <mergeCell ref="BW21:CX21"/>
    <mergeCell ref="CR18:CV18"/>
    <mergeCell ref="CW18:DA18"/>
    <mergeCell ref="DB18:DF18"/>
    <mergeCell ref="AU18:AX18"/>
    <mergeCell ref="AY18:BB18"/>
    <mergeCell ref="BC18:BF18"/>
    <mergeCell ref="BG18:BJ18"/>
    <mergeCell ref="A24:FK24"/>
    <mergeCell ref="ER18:EY18"/>
    <mergeCell ref="A20:AK20"/>
    <mergeCell ref="AL20:BV20"/>
    <mergeCell ref="BW20:CX20"/>
    <mergeCell ref="DT18:DX18"/>
    <mergeCell ref="DY18:EC18"/>
    <mergeCell ref="ED18:EH18"/>
    <mergeCell ref="EI18:EM18"/>
    <mergeCell ref="EN18:EQ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A20"/>
  <sheetViews>
    <sheetView view="pageBreakPreview" zoomScaleSheetLayoutView="100" zoomScalePageLayoutView="0" workbookViewId="0" topLeftCell="A10">
      <selection activeCell="AZ16" sqref="AZ16:DA16"/>
    </sheetView>
  </sheetViews>
  <sheetFormatPr defaultColWidth="0.85546875" defaultRowHeight="15"/>
  <cols>
    <col min="1" max="16384" width="0.85546875" style="53" customWidth="1"/>
  </cols>
  <sheetData>
    <row r="1" s="55" customFormat="1" ht="15.75"/>
    <row r="2" spans="1:105" s="55" customFormat="1" ht="63" customHeight="1">
      <c r="A2" s="154" t="s">
        <v>212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</row>
    <row r="3" s="55" customFormat="1" ht="12.75" customHeight="1"/>
    <row r="4" spans="1:105" s="55" customFormat="1" ht="15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:105" s="55" customFormat="1" ht="13.5" customHeight="1">
      <c r="A5" s="113" t="s">
        <v>171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</row>
    <row r="6" ht="13.5" customHeight="1"/>
    <row r="7" spans="1:105" s="63" customFormat="1" ht="30.75" customHeight="1">
      <c r="A7" s="159" t="s">
        <v>210</v>
      </c>
      <c r="B7" s="160"/>
      <c r="C7" s="160"/>
      <c r="D7" s="160"/>
      <c r="E7" s="160"/>
      <c r="F7" s="160"/>
      <c r="G7" s="161"/>
      <c r="H7" s="159" t="s">
        <v>209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1"/>
      <c r="AZ7" s="159" t="s">
        <v>208</v>
      </c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1"/>
    </row>
    <row r="8" spans="1:105" s="56" customFormat="1" ht="55.5" customHeight="1">
      <c r="A8" s="166">
        <v>1</v>
      </c>
      <c r="B8" s="167"/>
      <c r="C8" s="167"/>
      <c r="D8" s="167"/>
      <c r="E8" s="167"/>
      <c r="F8" s="167"/>
      <c r="G8" s="168"/>
      <c r="H8" s="62"/>
      <c r="I8" s="162" t="s">
        <v>207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3"/>
      <c r="AZ8" s="178">
        <v>192</v>
      </c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80"/>
    </row>
    <row r="9" spans="1:105" s="56" customFormat="1" ht="122.25" customHeight="1">
      <c r="A9" s="169"/>
      <c r="B9" s="170"/>
      <c r="C9" s="170"/>
      <c r="D9" s="170"/>
      <c r="E9" s="170"/>
      <c r="F9" s="170"/>
      <c r="G9" s="171"/>
      <c r="H9" s="61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5"/>
      <c r="AZ9" s="172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4"/>
    </row>
    <row r="10" spans="1:105" s="56" customFormat="1" ht="55.5" customHeight="1">
      <c r="A10" s="166" t="s">
        <v>104</v>
      </c>
      <c r="B10" s="167"/>
      <c r="C10" s="167"/>
      <c r="D10" s="167"/>
      <c r="E10" s="167"/>
      <c r="F10" s="167"/>
      <c r="G10" s="168"/>
      <c r="H10" s="62"/>
      <c r="I10" s="162" t="s">
        <v>206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3"/>
      <c r="AZ10" s="178">
        <v>192</v>
      </c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80"/>
    </row>
    <row r="11" spans="1:105" s="56" customFormat="1" ht="121.5" customHeight="1">
      <c r="A11" s="169"/>
      <c r="B11" s="170"/>
      <c r="C11" s="170"/>
      <c r="D11" s="170"/>
      <c r="E11" s="170"/>
      <c r="F11" s="170"/>
      <c r="G11" s="171"/>
      <c r="H11" s="61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  <c r="AZ11" s="172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4"/>
    </row>
    <row r="12" spans="1:105" s="56" customFormat="1" ht="30.75" customHeight="1">
      <c r="A12" s="166" t="s">
        <v>205</v>
      </c>
      <c r="B12" s="167"/>
      <c r="C12" s="167"/>
      <c r="D12" s="167"/>
      <c r="E12" s="167"/>
      <c r="F12" s="167"/>
      <c r="G12" s="168"/>
      <c r="H12" s="62"/>
      <c r="I12" s="162" t="s">
        <v>204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3"/>
      <c r="AZ12" s="175">
        <v>520</v>
      </c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7"/>
    </row>
    <row r="13" spans="1:105" s="56" customFormat="1" ht="16.5" customHeight="1">
      <c r="A13" s="169"/>
      <c r="B13" s="170"/>
      <c r="C13" s="170"/>
      <c r="D13" s="170"/>
      <c r="E13" s="170"/>
      <c r="F13" s="170"/>
      <c r="G13" s="171"/>
      <c r="H13" s="61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5"/>
      <c r="AZ13" s="172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4"/>
    </row>
    <row r="14" spans="1:105" s="56" customFormat="1" ht="60.75" customHeight="1">
      <c r="A14" s="166" t="s">
        <v>203</v>
      </c>
      <c r="B14" s="167"/>
      <c r="C14" s="167"/>
      <c r="D14" s="167"/>
      <c r="E14" s="167"/>
      <c r="F14" s="167"/>
      <c r="G14" s="168"/>
      <c r="H14" s="62"/>
      <c r="I14" s="162" t="s">
        <v>202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75">
        <f>'стр.8,1'!EN11*'стр.8,1'!DT11/'8.3'!AZ10</f>
        <v>0.0034375</v>
      </c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7"/>
    </row>
    <row r="15" spans="1:105" s="56" customFormat="1" ht="16.5" customHeight="1">
      <c r="A15" s="169"/>
      <c r="B15" s="170"/>
      <c r="C15" s="170"/>
      <c r="D15" s="170"/>
      <c r="E15" s="170"/>
      <c r="F15" s="170"/>
      <c r="G15" s="171"/>
      <c r="H15" s="61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5"/>
      <c r="AZ15" s="172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4"/>
    </row>
    <row r="16" spans="1:105" s="56" customFormat="1" ht="45.75" customHeight="1">
      <c r="A16" s="166" t="s">
        <v>201</v>
      </c>
      <c r="B16" s="167"/>
      <c r="C16" s="167"/>
      <c r="D16" s="167"/>
      <c r="E16" s="167"/>
      <c r="F16" s="167"/>
      <c r="G16" s="168"/>
      <c r="H16" s="62"/>
      <c r="I16" s="162" t="s">
        <v>200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3"/>
      <c r="AZ16" s="175">
        <f>133/AZ10</f>
        <v>0.6927083333333334</v>
      </c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7"/>
    </row>
    <row r="17" spans="1:105" s="56" customFormat="1" ht="16.5" customHeight="1">
      <c r="A17" s="169"/>
      <c r="B17" s="170"/>
      <c r="C17" s="170"/>
      <c r="D17" s="170"/>
      <c r="E17" s="170"/>
      <c r="F17" s="170"/>
      <c r="G17" s="171"/>
      <c r="H17" s="61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  <c r="AZ17" s="172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4"/>
    </row>
    <row r="18" spans="1:105" s="56" customFormat="1" ht="16.5" customHeight="1">
      <c r="A18" s="60"/>
      <c r="B18" s="60"/>
      <c r="C18" s="60"/>
      <c r="D18" s="60"/>
      <c r="E18" s="60"/>
      <c r="F18" s="60"/>
      <c r="G18" s="60"/>
      <c r="H18" s="5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</row>
    <row r="19" spans="1:105" s="55" customFormat="1" ht="15.75">
      <c r="A19" s="112" t="s">
        <v>213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 t="s">
        <v>214</v>
      </c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</row>
    <row r="20" spans="1:105" s="54" customFormat="1" ht="13.5" customHeight="1">
      <c r="A20" s="113" t="s">
        <v>199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 t="s">
        <v>198</v>
      </c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 t="s">
        <v>197</v>
      </c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</row>
    <row r="21" ht="3" customHeight="1"/>
  </sheetData>
  <sheetProtection/>
  <mergeCells count="32">
    <mergeCell ref="AZ16:DA16"/>
    <mergeCell ref="AZ17:DA17"/>
    <mergeCell ref="AZ13:DA13"/>
    <mergeCell ref="A5:DA5"/>
    <mergeCell ref="H7:AY7"/>
    <mergeCell ref="AZ7:DA7"/>
    <mergeCell ref="AZ12:DA12"/>
    <mergeCell ref="I12:AY13"/>
    <mergeCell ref="AZ9:DA9"/>
    <mergeCell ref="A4:DA4"/>
    <mergeCell ref="A10:G11"/>
    <mergeCell ref="I10:AY11"/>
    <mergeCell ref="A12:G13"/>
    <mergeCell ref="A19:AM19"/>
    <mergeCell ref="A2:DA2"/>
    <mergeCell ref="A14:G15"/>
    <mergeCell ref="I14:AY15"/>
    <mergeCell ref="AZ14:DA14"/>
    <mergeCell ref="AZ15:DA15"/>
    <mergeCell ref="A8:G9"/>
    <mergeCell ref="AZ8:DA8"/>
    <mergeCell ref="AZ10:DA10"/>
    <mergeCell ref="AN19:BY19"/>
    <mergeCell ref="BZ19:DA19"/>
    <mergeCell ref="A7:G7"/>
    <mergeCell ref="I8:AY9"/>
    <mergeCell ref="AN20:BY20"/>
    <mergeCell ref="BZ20:DA20"/>
    <mergeCell ref="A20:AM20"/>
    <mergeCell ref="A16:G17"/>
    <mergeCell ref="I16:AY17"/>
    <mergeCell ref="AZ11:D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5.28125" style="2" customWidth="1"/>
    <col min="2" max="2" width="16.00390625" style="2" customWidth="1"/>
    <col min="3" max="3" width="26.8515625" style="2" customWidth="1"/>
    <col min="4" max="16384" width="9.140625" style="2" customWidth="1"/>
  </cols>
  <sheetData>
    <row r="2" spans="1:3" ht="15.75">
      <c r="A2" s="75" t="s">
        <v>157</v>
      </c>
      <c r="B2" s="75"/>
      <c r="C2" s="75"/>
    </row>
    <row r="3" spans="1:3" ht="15.75">
      <c r="A3" s="75" t="s">
        <v>158</v>
      </c>
      <c r="B3" s="75"/>
      <c r="C3" s="75"/>
    </row>
    <row r="4" spans="1:3" ht="15.75">
      <c r="A4" s="3"/>
      <c r="B4" s="3"/>
      <c r="C4" s="3"/>
    </row>
    <row r="5" spans="1:4" ht="15.75">
      <c r="A5" s="181" t="str">
        <f>'1.1'!A5:D5</f>
        <v>МУЭП "Промтехэнерго"</v>
      </c>
      <c r="B5" s="181"/>
      <c r="C5" s="181"/>
      <c r="D5" s="18"/>
    </row>
    <row r="6" spans="1:4" ht="15.75">
      <c r="A6" s="75" t="s">
        <v>167</v>
      </c>
      <c r="B6" s="75"/>
      <c r="C6" s="75"/>
      <c r="D6" s="3"/>
    </row>
    <row r="8" spans="1:3" ht="47.25">
      <c r="A8" s="7" t="s">
        <v>137</v>
      </c>
      <c r="B8" s="7" t="s">
        <v>144</v>
      </c>
      <c r="C8" s="7" t="s">
        <v>145</v>
      </c>
    </row>
    <row r="9" spans="1:3" ht="33.75" customHeight="1">
      <c r="A9" s="7" t="s">
        <v>159</v>
      </c>
      <c r="B9" s="7" t="s">
        <v>164</v>
      </c>
      <c r="C9" s="7">
        <v>0.65</v>
      </c>
    </row>
    <row r="10" spans="1:3" ht="34.5" customHeight="1">
      <c r="A10" s="7" t="s">
        <v>160</v>
      </c>
      <c r="B10" s="7" t="s">
        <v>164</v>
      </c>
      <c r="C10" s="7">
        <v>0.35</v>
      </c>
    </row>
    <row r="11" spans="1:3" ht="34.5" customHeight="1">
      <c r="A11" s="7" t="s">
        <v>161</v>
      </c>
      <c r="B11" s="7" t="s">
        <v>165</v>
      </c>
      <c r="C11" s="7" t="s">
        <v>164</v>
      </c>
    </row>
    <row r="12" spans="1:3" ht="35.25" customHeight="1">
      <c r="A12" s="7" t="s">
        <v>162</v>
      </c>
      <c r="B12" s="7" t="s">
        <v>165</v>
      </c>
      <c r="C12" s="7" t="s">
        <v>164</v>
      </c>
    </row>
    <row r="13" spans="1:3" ht="47.25">
      <c r="A13" s="7" t="s">
        <v>163</v>
      </c>
      <c r="B13" s="24" t="s">
        <v>166</v>
      </c>
      <c r="C13" s="7" t="s">
        <v>164</v>
      </c>
    </row>
    <row r="17" spans="1:2" ht="15.75">
      <c r="A17" s="2" t="s">
        <v>172</v>
      </c>
      <c r="B17" s="2" t="s">
        <v>177</v>
      </c>
    </row>
  </sheetData>
  <sheetProtection/>
  <mergeCells count="4">
    <mergeCell ref="A2:C2"/>
    <mergeCell ref="A3:C3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55.140625" style="2" customWidth="1"/>
    <col min="3" max="3" width="23.57421875" style="2" customWidth="1"/>
    <col min="4" max="16384" width="9.140625" style="2" customWidth="1"/>
  </cols>
  <sheetData>
    <row r="2" spans="1:3" ht="15.75">
      <c r="A2" s="74" t="s">
        <v>7</v>
      </c>
      <c r="B2" s="74"/>
      <c r="C2" s="74"/>
    </row>
    <row r="3" spans="1:3" ht="15.75">
      <c r="A3" s="74" t="s">
        <v>8</v>
      </c>
      <c r="B3" s="74"/>
      <c r="C3" s="74"/>
    </row>
    <row r="4" spans="1:4" ht="15.75">
      <c r="A4" s="75"/>
      <c r="B4" s="75"/>
      <c r="C4" s="75"/>
      <c r="D4" s="75"/>
    </row>
    <row r="5" spans="1:3" ht="15.75">
      <c r="A5" s="72" t="str">
        <f>'1.1'!A5</f>
        <v>МУЭП "Промтехэнерго"</v>
      </c>
      <c r="B5" s="72"/>
      <c r="C5" s="72"/>
    </row>
    <row r="6" spans="1:4" ht="15.75">
      <c r="A6" s="75" t="s">
        <v>167</v>
      </c>
      <c r="B6" s="75"/>
      <c r="C6" s="75"/>
      <c r="D6" s="3"/>
    </row>
    <row r="8" spans="2:3" ht="30.75" customHeight="1">
      <c r="B8" s="4" t="s">
        <v>179</v>
      </c>
      <c r="C8" s="25">
        <v>520</v>
      </c>
    </row>
    <row r="9" spans="2:3" ht="30.75" customHeight="1">
      <c r="B9" s="4" t="s">
        <v>9</v>
      </c>
      <c r="C9" s="26">
        <f>SUM('1.1'!C10:C19)</f>
        <v>0.33</v>
      </c>
    </row>
    <row r="10" spans="2:3" ht="31.5" customHeight="1">
      <c r="B10" s="4" t="s">
        <v>10</v>
      </c>
      <c r="C10" s="5">
        <f>C9/C8</f>
        <v>0.0006346153846153846</v>
      </c>
    </row>
    <row r="13" ht="15.75">
      <c r="A13" s="1"/>
    </row>
    <row r="14" spans="1:3" ht="15.75">
      <c r="A14" s="1"/>
      <c r="B14" s="2" t="s">
        <v>172</v>
      </c>
      <c r="C14" s="2" t="s">
        <v>174</v>
      </c>
    </row>
  </sheetData>
  <sheetProtection/>
  <mergeCells count="5">
    <mergeCell ref="A2:C2"/>
    <mergeCell ref="A5:C5"/>
    <mergeCell ref="A4:D4"/>
    <mergeCell ref="A6:C6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9.57421875" style="2" customWidth="1"/>
    <col min="2" max="2" width="35.8515625" style="2" customWidth="1"/>
    <col min="3" max="3" width="17.140625" style="2" customWidth="1"/>
    <col min="4" max="4" width="9.28125" style="2" customWidth="1"/>
    <col min="5" max="16384" width="9.140625" style="2" customWidth="1"/>
  </cols>
  <sheetData>
    <row r="2" spans="1:7" ht="15.75">
      <c r="A2" s="74" t="s">
        <v>11</v>
      </c>
      <c r="B2" s="74"/>
      <c r="C2" s="74"/>
      <c r="D2" s="74"/>
      <c r="E2" s="74"/>
      <c r="F2" s="74"/>
      <c r="G2" s="74"/>
    </row>
    <row r="3" spans="1:7" ht="15.75">
      <c r="A3" s="74" t="s">
        <v>12</v>
      </c>
      <c r="B3" s="74"/>
      <c r="C3" s="74"/>
      <c r="D3" s="74"/>
      <c r="E3" s="74"/>
      <c r="F3" s="74"/>
      <c r="G3" s="74"/>
    </row>
    <row r="4" spans="1:7" ht="15.75">
      <c r="A4" s="74" t="s">
        <v>13</v>
      </c>
      <c r="B4" s="74"/>
      <c r="C4" s="74"/>
      <c r="D4" s="74"/>
      <c r="E4" s="74"/>
      <c r="F4" s="74"/>
      <c r="G4" s="74"/>
    </row>
    <row r="5" spans="1:7" ht="15.75">
      <c r="A5" s="74" t="s">
        <v>187</v>
      </c>
      <c r="B5" s="74"/>
      <c r="C5" s="74"/>
      <c r="D5" s="74"/>
      <c r="E5" s="74"/>
      <c r="F5" s="74"/>
      <c r="G5" s="74"/>
    </row>
    <row r="6" ht="15.75">
      <c r="A6" s="1"/>
    </row>
    <row r="7" spans="1:7" ht="15.75">
      <c r="A7" s="75"/>
      <c r="B7" s="75"/>
      <c r="C7" s="75"/>
      <c r="D7" s="75"/>
      <c r="E7" s="75"/>
      <c r="F7" s="75"/>
      <c r="G7" s="75"/>
    </row>
    <row r="8" spans="1:7" ht="15.75">
      <c r="A8" s="72" t="str">
        <f>'1.1'!A5</f>
        <v>МУЭП "Промтехэнерго"</v>
      </c>
      <c r="B8" s="72"/>
      <c r="C8" s="72"/>
      <c r="D8" s="72"/>
      <c r="E8" s="72"/>
      <c r="F8" s="72"/>
      <c r="G8" s="72"/>
    </row>
    <row r="9" spans="1:7" ht="15.75">
      <c r="A9" s="75" t="s">
        <v>167</v>
      </c>
      <c r="B9" s="75"/>
      <c r="C9" s="75"/>
      <c r="D9" s="75"/>
      <c r="E9" s="75"/>
      <c r="F9" s="75"/>
      <c r="G9" s="75"/>
    </row>
    <row r="11" spans="1:9" ht="15" customHeight="1">
      <c r="A11" s="76" t="s">
        <v>14</v>
      </c>
      <c r="B11" s="78" t="s">
        <v>15</v>
      </c>
      <c r="C11" s="78" t="s">
        <v>16</v>
      </c>
      <c r="D11" s="79" t="s">
        <v>17</v>
      </c>
      <c r="E11" s="80"/>
      <c r="F11" s="80"/>
      <c r="G11" s="80"/>
      <c r="H11" s="80"/>
      <c r="I11" s="81"/>
    </row>
    <row r="12" spans="1:9" ht="15.75">
      <c r="A12" s="77"/>
      <c r="B12" s="78"/>
      <c r="C12" s="78"/>
      <c r="D12" s="7">
        <v>2014</v>
      </c>
      <c r="E12" s="7">
        <v>2015</v>
      </c>
      <c r="F12" s="7">
        <v>2016</v>
      </c>
      <c r="G12" s="7">
        <v>2017</v>
      </c>
      <c r="H12" s="7">
        <v>2018</v>
      </c>
      <c r="I12" s="7">
        <v>2019</v>
      </c>
    </row>
    <row r="13" spans="1:9" ht="69" customHeight="1">
      <c r="A13" s="31" t="s">
        <v>18</v>
      </c>
      <c r="B13" s="26"/>
      <c r="C13" s="26"/>
      <c r="D13" s="5">
        <f>'1.2'!C10</f>
        <v>0.0006346153846153846</v>
      </c>
      <c r="E13" s="5">
        <f>D13*(1-0.015)</f>
        <v>0.0006250961538461538</v>
      </c>
      <c r="F13" s="5">
        <f>E13*(1-0.015)</f>
        <v>0.0006157197115384615</v>
      </c>
      <c r="G13" s="5">
        <f>F13*(1-0.015)</f>
        <v>0.0006064839158653846</v>
      </c>
      <c r="H13" s="5">
        <f>G13*(1-0.015)</f>
        <v>0.0005973866571274038</v>
      </c>
      <c r="I13" s="5">
        <f>H13*(1-0.015)</f>
        <v>0.0005884258572704927</v>
      </c>
    </row>
    <row r="14" spans="1:9" ht="85.5" customHeight="1">
      <c r="A14" s="31" t="s">
        <v>19</v>
      </c>
      <c r="B14" s="26"/>
      <c r="C14" s="26"/>
      <c r="D14" s="6" t="s">
        <v>164</v>
      </c>
      <c r="E14" s="6" t="s">
        <v>164</v>
      </c>
      <c r="F14" s="6" t="s">
        <v>164</v>
      </c>
      <c r="G14" s="6" t="s">
        <v>164</v>
      </c>
      <c r="H14" s="6" t="s">
        <v>164</v>
      </c>
      <c r="I14" s="6" t="s">
        <v>164</v>
      </c>
    </row>
    <row r="15" spans="1:9" ht="68.25" customHeight="1">
      <c r="A15" s="31" t="s">
        <v>20</v>
      </c>
      <c r="B15" s="26"/>
      <c r="C15" s="26"/>
      <c r="D15" s="9">
        <f>'2.4'!B57</f>
        <v>0.9816666666666666</v>
      </c>
      <c r="E15" s="9">
        <f>D15*(1-0.015)</f>
        <v>0.9669416666666666</v>
      </c>
      <c r="F15" s="9">
        <f>E15*(1-0.015)</f>
        <v>0.9524375416666666</v>
      </c>
      <c r="G15" s="9">
        <f>F15*(1-0.015)</f>
        <v>0.9381509785416666</v>
      </c>
      <c r="H15" s="9">
        <f>G15*(1-0.015)</f>
        <v>0.9240787138635416</v>
      </c>
      <c r="I15" s="9">
        <f>H15*(1-0.015)</f>
        <v>0.9102175331555884</v>
      </c>
    </row>
    <row r="16" spans="1:9" ht="51" customHeight="1">
      <c r="A16" s="82" t="s">
        <v>21</v>
      </c>
      <c r="B16" s="83"/>
      <c r="C16" s="83"/>
      <c r="D16" s="83"/>
      <c r="E16" s="83"/>
      <c r="F16" s="83"/>
      <c r="G16" s="83"/>
      <c r="H16" s="83"/>
      <c r="I16" s="84"/>
    </row>
    <row r="18" spans="1:3" ht="15.75">
      <c r="A18" s="1"/>
      <c r="B18" s="2" t="s">
        <v>172</v>
      </c>
      <c r="C18" s="2" t="s">
        <v>175</v>
      </c>
    </row>
    <row r="19" ht="15.75">
      <c r="A19" s="1"/>
    </row>
  </sheetData>
  <sheetProtection/>
  <mergeCells count="12">
    <mergeCell ref="A9:G9"/>
    <mergeCell ref="A11:A12"/>
    <mergeCell ref="B11:B12"/>
    <mergeCell ref="C11:C12"/>
    <mergeCell ref="D11:I11"/>
    <mergeCell ref="A16:I16"/>
    <mergeCell ref="A8:G8"/>
    <mergeCell ref="A7:G7"/>
    <mergeCell ref="A2:G2"/>
    <mergeCell ref="A3:G3"/>
    <mergeCell ref="A4:G4"/>
    <mergeCell ref="A5:G5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34">
      <selection activeCell="B27" sqref="B27:F27"/>
    </sheetView>
  </sheetViews>
  <sheetFormatPr defaultColWidth="9.140625" defaultRowHeight="15"/>
  <cols>
    <col min="1" max="1" width="44.28125" style="2" customWidth="1"/>
    <col min="2" max="2" width="15.00390625" style="2" customWidth="1"/>
    <col min="3" max="3" width="14.28125" style="2" customWidth="1"/>
    <col min="4" max="4" width="17.8515625" style="2" customWidth="1"/>
    <col min="5" max="5" width="14.8515625" style="2" customWidth="1"/>
    <col min="6" max="6" width="14.57421875" style="2" customWidth="1"/>
    <col min="7" max="16384" width="9.140625" style="2" customWidth="1"/>
  </cols>
  <sheetData>
    <row r="1" spans="1:6" ht="15.75">
      <c r="A1" s="38"/>
      <c r="B1" s="38"/>
      <c r="C1" s="38"/>
      <c r="D1" s="38"/>
      <c r="E1" s="38"/>
      <c r="F1" s="38"/>
    </row>
    <row r="2" spans="1:6" ht="15.75">
      <c r="A2" s="73" t="s">
        <v>190</v>
      </c>
      <c r="B2" s="73"/>
      <c r="C2" s="73"/>
      <c r="D2" s="73"/>
      <c r="E2" s="73"/>
      <c r="F2" s="73"/>
    </row>
    <row r="3" spans="1:6" ht="15.75">
      <c r="A3" s="38"/>
      <c r="B3" s="37"/>
      <c r="C3" s="38"/>
      <c r="D3" s="38"/>
      <c r="E3" s="38"/>
      <c r="F3" s="38"/>
    </row>
    <row r="4" spans="1:6" ht="15.75">
      <c r="A4" s="72" t="str">
        <f>'1.1'!A5</f>
        <v>МУЭП "Промтехэнерго"</v>
      </c>
      <c r="B4" s="72"/>
      <c r="C4" s="72"/>
      <c r="D4" s="72"/>
      <c r="E4" s="72"/>
      <c r="F4" s="72"/>
    </row>
    <row r="5" spans="1:7" ht="15.75">
      <c r="A5" s="72" t="s">
        <v>167</v>
      </c>
      <c r="B5" s="72"/>
      <c r="C5" s="72"/>
      <c r="D5" s="72"/>
      <c r="E5" s="72"/>
      <c r="F5" s="72"/>
      <c r="G5" s="3"/>
    </row>
    <row r="6" spans="1:6" ht="15.75">
      <c r="A6" s="38"/>
      <c r="B6" s="38"/>
      <c r="C6" s="38"/>
      <c r="D6" s="38"/>
      <c r="E6" s="38"/>
      <c r="F6" s="38"/>
    </row>
    <row r="7" spans="1:6" ht="15.75">
      <c r="A7" s="85" t="s">
        <v>32</v>
      </c>
      <c r="B7" s="85" t="s">
        <v>22</v>
      </c>
      <c r="C7" s="85"/>
      <c r="D7" s="85" t="s">
        <v>36</v>
      </c>
      <c r="E7" s="85" t="s">
        <v>23</v>
      </c>
      <c r="F7" s="85" t="s">
        <v>35</v>
      </c>
    </row>
    <row r="8" spans="1:6" ht="15.75">
      <c r="A8" s="85"/>
      <c r="B8" s="85"/>
      <c r="C8" s="85"/>
      <c r="D8" s="85"/>
      <c r="E8" s="85"/>
      <c r="F8" s="85"/>
    </row>
    <row r="9" spans="1:6" ht="15.75">
      <c r="A9" s="85"/>
      <c r="B9" s="85" t="s">
        <v>33</v>
      </c>
      <c r="C9" s="85" t="s">
        <v>34</v>
      </c>
      <c r="D9" s="85"/>
      <c r="E9" s="85"/>
      <c r="F9" s="85"/>
    </row>
    <row r="10" spans="1:6" ht="15.75">
      <c r="A10" s="85"/>
      <c r="B10" s="85"/>
      <c r="C10" s="85"/>
      <c r="D10" s="85"/>
      <c r="E10" s="85"/>
      <c r="F10" s="85"/>
    </row>
    <row r="11" spans="1:6" ht="15.75">
      <c r="A11" s="85"/>
      <c r="B11" s="85"/>
      <c r="C11" s="85"/>
      <c r="D11" s="85"/>
      <c r="E11" s="85"/>
      <c r="F11" s="85"/>
    </row>
    <row r="12" spans="1:6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88.5" customHeight="1">
      <c r="A13" s="39" t="s">
        <v>37</v>
      </c>
      <c r="B13" s="29"/>
      <c r="C13" s="29"/>
      <c r="D13" s="32" t="s">
        <v>24</v>
      </c>
      <c r="E13" s="29" t="s">
        <v>25</v>
      </c>
      <c r="F13" s="29">
        <f>(F15+F16)/2</f>
        <v>2</v>
      </c>
    </row>
    <row r="14" spans="1:6" ht="15.75">
      <c r="A14" s="31" t="s">
        <v>26</v>
      </c>
      <c r="B14" s="25"/>
      <c r="C14" s="25"/>
      <c r="D14" s="41"/>
      <c r="E14" s="25"/>
      <c r="F14" s="25"/>
    </row>
    <row r="15" spans="1:6" ht="84.75" customHeight="1">
      <c r="A15" s="31" t="s">
        <v>38</v>
      </c>
      <c r="B15" s="25">
        <v>1</v>
      </c>
      <c r="C15" s="25">
        <v>1</v>
      </c>
      <c r="D15" s="43">
        <f>IF(C15=0,0,B15/C15)</f>
        <v>1</v>
      </c>
      <c r="E15" s="25" t="s">
        <v>27</v>
      </c>
      <c r="F15" s="44">
        <f>IF(AND(D15&gt;=80%,D15&lt;=120%),2,IF(D15&lt;80%,3,1))</f>
        <v>2</v>
      </c>
    </row>
    <row r="16" spans="1:6" ht="99.75" customHeight="1">
      <c r="A16" s="31" t="s">
        <v>39</v>
      </c>
      <c r="B16" s="25">
        <v>1</v>
      </c>
      <c r="C16" s="25">
        <v>1</v>
      </c>
      <c r="D16" s="43">
        <f>IF(C16=0,1,B16/C16)</f>
        <v>1</v>
      </c>
      <c r="E16" s="25" t="s">
        <v>27</v>
      </c>
      <c r="F16" s="44">
        <f>IF(AND(D16&gt;=80%,D16&lt;=120%),2,IF(D16&lt;80%,3,1))</f>
        <v>2</v>
      </c>
    </row>
    <row r="17" spans="1:6" ht="15.75">
      <c r="A17" s="40" t="s">
        <v>28</v>
      </c>
      <c r="B17" s="25"/>
      <c r="C17" s="25"/>
      <c r="D17" s="41"/>
      <c r="E17" s="25"/>
      <c r="F17" s="25"/>
    </row>
    <row r="18" spans="1:6" ht="49.5" customHeight="1">
      <c r="A18" s="31" t="s">
        <v>40</v>
      </c>
      <c r="B18" s="25">
        <v>0</v>
      </c>
      <c r="C18" s="25">
        <v>0</v>
      </c>
      <c r="D18" s="43">
        <f>IF(C18=0,1,B18/C18)</f>
        <v>1</v>
      </c>
      <c r="E18" s="25" t="s">
        <v>25</v>
      </c>
      <c r="F18" s="25" t="s">
        <v>29</v>
      </c>
    </row>
    <row r="19" spans="1:6" ht="66.75" customHeight="1">
      <c r="A19" s="31" t="s">
        <v>41</v>
      </c>
      <c r="B19" s="25">
        <v>0</v>
      </c>
      <c r="C19" s="25">
        <v>0</v>
      </c>
      <c r="D19" s="43">
        <f>IF(C19=0,1,B19/C19)</f>
        <v>1</v>
      </c>
      <c r="E19" s="25" t="s">
        <v>25</v>
      </c>
      <c r="F19" s="25" t="s">
        <v>29</v>
      </c>
    </row>
    <row r="20" spans="1:6" ht="47.25" customHeight="1">
      <c r="A20" s="31" t="s">
        <v>42</v>
      </c>
      <c r="B20" s="25">
        <v>1</v>
      </c>
      <c r="C20" s="25">
        <v>1</v>
      </c>
      <c r="D20" s="43">
        <f>IF(C20=0,0,B20/C20)</f>
        <v>1</v>
      </c>
      <c r="E20" s="25" t="s">
        <v>25</v>
      </c>
      <c r="F20" s="25" t="s">
        <v>29</v>
      </c>
    </row>
    <row r="21" spans="1:6" ht="65.25" customHeight="1">
      <c r="A21" s="31" t="s">
        <v>43</v>
      </c>
      <c r="B21" s="25">
        <v>0</v>
      </c>
      <c r="C21" s="25">
        <v>0</v>
      </c>
      <c r="D21" s="43">
        <f>IF(C21=0,1,B21/C21)</f>
        <v>1</v>
      </c>
      <c r="E21" s="25" t="s">
        <v>25</v>
      </c>
      <c r="F21" s="25" t="s">
        <v>29</v>
      </c>
    </row>
    <row r="22" spans="1:6" ht="77.25" customHeight="1">
      <c r="A22" s="39" t="s">
        <v>44</v>
      </c>
      <c r="B22" s="29"/>
      <c r="C22" s="29"/>
      <c r="D22" s="32" t="s">
        <v>24</v>
      </c>
      <c r="E22" s="29" t="s">
        <v>25</v>
      </c>
      <c r="F22" s="52">
        <f>(F24+F25+F26)/3</f>
        <v>2</v>
      </c>
    </row>
    <row r="23" spans="1:6" ht="15.75">
      <c r="A23" s="40" t="s">
        <v>30</v>
      </c>
      <c r="B23" s="25"/>
      <c r="C23" s="25"/>
      <c r="D23" s="41"/>
      <c r="E23" s="25"/>
      <c r="F23" s="25"/>
    </row>
    <row r="24" spans="1:6" ht="63.75" customHeight="1">
      <c r="A24" s="31" t="s">
        <v>45</v>
      </c>
      <c r="B24" s="25">
        <v>1</v>
      </c>
      <c r="C24" s="25">
        <v>1</v>
      </c>
      <c r="D24" s="43">
        <f>IF(C24=0,0,B24/C24)</f>
        <v>1</v>
      </c>
      <c r="E24" s="25" t="s">
        <v>27</v>
      </c>
      <c r="F24" s="45">
        <f>IF(AND(D24&gt;=80%,D24&lt;=120%),2,IF(D24&lt;80%,3,1))</f>
        <v>2</v>
      </c>
    </row>
    <row r="25" spans="1:6" ht="96" customHeight="1">
      <c r="A25" s="31" t="s">
        <v>46</v>
      </c>
      <c r="B25" s="25">
        <v>0</v>
      </c>
      <c r="C25" s="25">
        <v>0</v>
      </c>
      <c r="D25" s="43">
        <f>IF(C25=0,1,B25/C25)</f>
        <v>1</v>
      </c>
      <c r="E25" s="25" t="s">
        <v>27</v>
      </c>
      <c r="F25" s="45">
        <f>IF(AND(D25&gt;=80%,D25&lt;=120%),2,IF(D25&lt;80%,3,1))</f>
        <v>2</v>
      </c>
    </row>
    <row r="26" spans="1:6" ht="88.5" customHeight="1">
      <c r="A26" s="31" t="s">
        <v>47</v>
      </c>
      <c r="B26" s="25">
        <v>0</v>
      </c>
      <c r="C26" s="25">
        <v>0</v>
      </c>
      <c r="D26" s="43">
        <f>IF(C26=0,1,B26/C26)</f>
        <v>1</v>
      </c>
      <c r="E26" s="25" t="s">
        <v>27</v>
      </c>
      <c r="F26" s="45">
        <f>IF(AND(D26&gt;=80%,D26&lt;=120%),2,IF(D26&lt;80%,3,1))</f>
        <v>2</v>
      </c>
    </row>
    <row r="27" spans="1:6" ht="96.75" customHeight="1">
      <c r="A27" s="39" t="s">
        <v>48</v>
      </c>
      <c r="B27" s="29">
        <v>1</v>
      </c>
      <c r="C27" s="29">
        <v>1</v>
      </c>
      <c r="D27" s="48">
        <f>IF(C27=0,0,B27/C27)</f>
        <v>1</v>
      </c>
      <c r="E27" s="29" t="s">
        <v>27</v>
      </c>
      <c r="F27" s="47">
        <f>IF(AND(D27&gt;=80%,D27&lt;=120%),2,IF(D27&lt;80%,3,1))</f>
        <v>2</v>
      </c>
    </row>
    <row r="28" spans="1:6" ht="126.75" customHeight="1">
      <c r="A28" s="39" t="s">
        <v>49</v>
      </c>
      <c r="B28" s="29">
        <v>1</v>
      </c>
      <c r="C28" s="29">
        <v>1</v>
      </c>
      <c r="D28" s="46">
        <f>IF(C28=0,0,B28/C28)</f>
        <v>1</v>
      </c>
      <c r="E28" s="29" t="s">
        <v>27</v>
      </c>
      <c r="F28" s="47">
        <f>IF(AND(D28&gt;=80%,D28&lt;=120%),2,IF(D28&lt;80%,3,1))</f>
        <v>2</v>
      </c>
    </row>
    <row r="29" spans="1:6" ht="91.5" customHeight="1">
      <c r="A29" s="39" t="s">
        <v>50</v>
      </c>
      <c r="B29" s="41" t="s">
        <v>24</v>
      </c>
      <c r="C29" s="25" t="s">
        <v>25</v>
      </c>
      <c r="D29" s="48"/>
      <c r="E29" s="29" t="s">
        <v>31</v>
      </c>
      <c r="F29" s="29">
        <f>F30</f>
        <v>2</v>
      </c>
    </row>
    <row r="30" spans="1:6" ht="116.25" customHeight="1">
      <c r="A30" s="31" t="s">
        <v>51</v>
      </c>
      <c r="B30" s="25">
        <v>0</v>
      </c>
      <c r="C30" s="25">
        <v>0</v>
      </c>
      <c r="D30" s="43">
        <f>IF(C30=0,1,B30/C30)</f>
        <v>1</v>
      </c>
      <c r="E30" s="25"/>
      <c r="F30" s="45">
        <f>IF(AND(D30&gt;=80%,D30&lt;=120%),2,IF(D30&lt;80%,1,3))</f>
        <v>2</v>
      </c>
    </row>
    <row r="31" spans="1:6" ht="15.75">
      <c r="A31" s="40"/>
      <c r="B31" s="25"/>
      <c r="C31" s="25"/>
      <c r="D31" s="41"/>
      <c r="E31" s="25"/>
      <c r="F31" s="25"/>
    </row>
    <row r="32" spans="1:6" ht="84" customHeight="1">
      <c r="A32" s="31" t="s">
        <v>52</v>
      </c>
      <c r="B32" s="41" t="s">
        <v>24</v>
      </c>
      <c r="C32" s="25" t="s">
        <v>25</v>
      </c>
      <c r="D32" s="41" t="s">
        <v>24</v>
      </c>
      <c r="E32" s="25" t="s">
        <v>25</v>
      </c>
      <c r="F32" s="29">
        <f>(F34+F35)/2</f>
        <v>2</v>
      </c>
    </row>
    <row r="33" spans="1:6" ht="15.75">
      <c r="A33" s="40" t="s">
        <v>26</v>
      </c>
      <c r="B33" s="25"/>
      <c r="C33" s="25"/>
      <c r="D33" s="41"/>
      <c r="E33" s="25"/>
      <c r="F33" s="25"/>
    </row>
    <row r="34" spans="1:6" ht="109.5" customHeight="1">
      <c r="A34" s="31" t="s">
        <v>53</v>
      </c>
      <c r="B34" s="25">
        <v>0</v>
      </c>
      <c r="C34" s="25">
        <v>0</v>
      </c>
      <c r="D34" s="43">
        <f>IF(C34=0,1,B34/C34)</f>
        <v>1</v>
      </c>
      <c r="E34" s="25" t="s">
        <v>31</v>
      </c>
      <c r="F34" s="45">
        <f>IF(AND(D34&gt;=80%,D34&lt;=120%),2,IF(D34&lt;80%,1,3))</f>
        <v>2</v>
      </c>
    </row>
    <row r="35" spans="1:6" ht="130.5" customHeight="1">
      <c r="A35" s="31" t="s">
        <v>54</v>
      </c>
      <c r="B35" s="25">
        <v>0</v>
      </c>
      <c r="C35" s="25">
        <v>0</v>
      </c>
      <c r="D35" s="43">
        <f>IF(C35=0,1,B35/C35)</f>
        <v>1</v>
      </c>
      <c r="E35" s="25" t="s">
        <v>31</v>
      </c>
      <c r="F35" s="45">
        <f>IF(AND(D35&gt;=80%,D35&lt;=120%),2,IF(D35&lt;80%,1,3))</f>
        <v>2</v>
      </c>
    </row>
    <row r="36" spans="1:6" ht="27" customHeight="1">
      <c r="A36" s="40" t="s">
        <v>55</v>
      </c>
      <c r="B36" s="25" t="s">
        <v>24</v>
      </c>
      <c r="C36" s="25" t="s">
        <v>24</v>
      </c>
      <c r="D36" s="41" t="s">
        <v>24</v>
      </c>
      <c r="E36" s="25" t="s">
        <v>25</v>
      </c>
      <c r="F36" s="30">
        <f>(F13+F22+F27+F28+F29+F32)/6</f>
        <v>2</v>
      </c>
    </row>
    <row r="39" spans="1:2" ht="15.75">
      <c r="A39" s="2" t="s">
        <v>172</v>
      </c>
      <c r="B39" s="2" t="s">
        <v>175</v>
      </c>
    </row>
  </sheetData>
  <sheetProtection/>
  <mergeCells count="10">
    <mergeCell ref="A2:F2"/>
    <mergeCell ref="A4:F4"/>
    <mergeCell ref="A5:F5"/>
    <mergeCell ref="A7:A11"/>
    <mergeCell ref="B9:B11"/>
    <mergeCell ref="C9:C11"/>
    <mergeCell ref="B7:C8"/>
    <mergeCell ref="F7:F11"/>
    <mergeCell ref="E7:E11"/>
    <mergeCell ref="D7:D1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zoomScalePageLayoutView="0" workbookViewId="0" topLeftCell="A40">
      <selection activeCell="F51" sqref="F51:F56"/>
    </sheetView>
  </sheetViews>
  <sheetFormatPr defaultColWidth="9.140625" defaultRowHeight="15"/>
  <cols>
    <col min="1" max="1" width="35.140625" style="2" customWidth="1"/>
    <col min="2" max="2" width="15.57421875" style="2" customWidth="1"/>
    <col min="3" max="3" width="14.28125" style="2" customWidth="1"/>
    <col min="4" max="4" width="17.421875" style="2" customWidth="1"/>
    <col min="5" max="5" width="14.00390625" style="2" customWidth="1"/>
    <col min="6" max="6" width="15.421875" style="2" customWidth="1"/>
    <col min="7" max="16384" width="9.140625" style="2" customWidth="1"/>
  </cols>
  <sheetData>
    <row r="2" spans="1:6" ht="15.75">
      <c r="A2" s="74" t="s">
        <v>191</v>
      </c>
      <c r="B2" s="74"/>
      <c r="C2" s="74"/>
      <c r="D2" s="74"/>
      <c r="E2" s="74"/>
      <c r="F2" s="74"/>
    </row>
    <row r="3" spans="1:6" ht="15.75">
      <c r="A3" s="37"/>
      <c r="B3" s="38"/>
      <c r="C3" s="38"/>
      <c r="D3" s="38"/>
      <c r="E3" s="38"/>
      <c r="F3" s="38"/>
    </row>
    <row r="4" spans="1:6" ht="15.75">
      <c r="A4" s="72" t="str">
        <f>'1.1'!A5</f>
        <v>МУЭП "Промтехэнерго"</v>
      </c>
      <c r="B4" s="72"/>
      <c r="C4" s="72"/>
      <c r="D4" s="72"/>
      <c r="E4" s="72"/>
      <c r="F4" s="72"/>
    </row>
    <row r="5" spans="1:6" ht="15.75">
      <c r="A5" s="72" t="s">
        <v>167</v>
      </c>
      <c r="B5" s="72"/>
      <c r="C5" s="72"/>
      <c r="D5" s="72"/>
      <c r="E5" s="72"/>
      <c r="F5" s="72"/>
    </row>
    <row r="6" spans="1:6" ht="15.75">
      <c r="A6" s="38"/>
      <c r="B6" s="38"/>
      <c r="C6" s="38"/>
      <c r="D6" s="38"/>
      <c r="E6" s="38"/>
      <c r="F6" s="38"/>
    </row>
    <row r="7" spans="1:6" ht="15.75">
      <c r="A7" s="85" t="s">
        <v>56</v>
      </c>
      <c r="B7" s="85" t="s">
        <v>22</v>
      </c>
      <c r="C7" s="85"/>
      <c r="D7" s="85" t="s">
        <v>57</v>
      </c>
      <c r="E7" s="85" t="s">
        <v>23</v>
      </c>
      <c r="F7" s="85" t="s">
        <v>58</v>
      </c>
    </row>
    <row r="8" spans="1:6" ht="15.75">
      <c r="A8" s="85"/>
      <c r="B8" s="85"/>
      <c r="C8" s="85"/>
      <c r="D8" s="85"/>
      <c r="E8" s="85"/>
      <c r="F8" s="85"/>
    </row>
    <row r="9" spans="1:6" ht="15.75">
      <c r="A9" s="85"/>
      <c r="B9" s="85" t="s">
        <v>33</v>
      </c>
      <c r="C9" s="85" t="s">
        <v>34</v>
      </c>
      <c r="D9" s="85"/>
      <c r="E9" s="85"/>
      <c r="F9" s="85"/>
    </row>
    <row r="10" spans="1:6" ht="15.75">
      <c r="A10" s="85"/>
      <c r="B10" s="85"/>
      <c r="C10" s="85"/>
      <c r="D10" s="85"/>
      <c r="E10" s="85"/>
      <c r="F10" s="85"/>
    </row>
    <row r="11" spans="1:6" ht="15.75">
      <c r="A11" s="85"/>
      <c r="B11" s="85"/>
      <c r="C11" s="85"/>
      <c r="D11" s="85"/>
      <c r="E11" s="85"/>
      <c r="F11" s="85"/>
    </row>
    <row r="12" spans="1:6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15" customHeight="1">
      <c r="A13" s="98" t="s">
        <v>59</v>
      </c>
      <c r="B13" s="89" t="s">
        <v>24</v>
      </c>
      <c r="C13" s="89" t="s">
        <v>24</v>
      </c>
      <c r="D13" s="97" t="s">
        <v>29</v>
      </c>
      <c r="E13" s="89" t="s">
        <v>25</v>
      </c>
      <c r="F13" s="89">
        <f>(F24+F29)/2</f>
        <v>2</v>
      </c>
    </row>
    <row r="14" spans="1:6" ht="15" customHeight="1">
      <c r="A14" s="98"/>
      <c r="B14" s="89"/>
      <c r="C14" s="89"/>
      <c r="D14" s="97"/>
      <c r="E14" s="89"/>
      <c r="F14" s="89"/>
    </row>
    <row r="15" spans="1:6" ht="15" customHeight="1">
      <c r="A15" s="98"/>
      <c r="B15" s="89"/>
      <c r="C15" s="89"/>
      <c r="D15" s="97"/>
      <c r="E15" s="89"/>
      <c r="F15" s="89"/>
    </row>
    <row r="16" spans="1:6" ht="15" customHeight="1">
      <c r="A16" s="98"/>
      <c r="B16" s="89"/>
      <c r="C16" s="89"/>
      <c r="D16" s="97"/>
      <c r="E16" s="89"/>
      <c r="F16" s="89"/>
    </row>
    <row r="17" spans="1:6" ht="15" customHeight="1">
      <c r="A17" s="98"/>
      <c r="B17" s="89"/>
      <c r="C17" s="89"/>
      <c r="D17" s="97"/>
      <c r="E17" s="89"/>
      <c r="F17" s="89"/>
    </row>
    <row r="18" spans="1:6" ht="15" customHeight="1">
      <c r="A18" s="98"/>
      <c r="B18" s="89"/>
      <c r="C18" s="89"/>
      <c r="D18" s="97"/>
      <c r="E18" s="89"/>
      <c r="F18" s="89"/>
    </row>
    <row r="19" spans="1:6" ht="15" customHeight="1">
      <c r="A19" s="98"/>
      <c r="B19" s="89"/>
      <c r="C19" s="89"/>
      <c r="D19" s="97"/>
      <c r="E19" s="89"/>
      <c r="F19" s="89"/>
    </row>
    <row r="20" spans="1:6" ht="15" customHeight="1">
      <c r="A20" s="98"/>
      <c r="B20" s="89"/>
      <c r="C20" s="89"/>
      <c r="D20" s="97"/>
      <c r="E20" s="89"/>
      <c r="F20" s="89"/>
    </row>
    <row r="21" spans="1:6" ht="15" customHeight="1">
      <c r="A21" s="98"/>
      <c r="B21" s="89"/>
      <c r="C21" s="89"/>
      <c r="D21" s="97"/>
      <c r="E21" s="89"/>
      <c r="F21" s="89"/>
    </row>
    <row r="22" spans="1:6" ht="48" customHeight="1">
      <c r="A22" s="98"/>
      <c r="B22" s="89"/>
      <c r="C22" s="89"/>
      <c r="D22" s="97"/>
      <c r="E22" s="89"/>
      <c r="F22" s="89"/>
    </row>
    <row r="23" spans="1:6" ht="15.75">
      <c r="A23" s="40" t="s">
        <v>26</v>
      </c>
      <c r="B23" s="40"/>
      <c r="C23" s="40"/>
      <c r="D23" s="41"/>
      <c r="E23" s="25"/>
      <c r="F23" s="25"/>
    </row>
    <row r="24" spans="1:6" ht="15.75">
      <c r="A24" s="99" t="s">
        <v>60</v>
      </c>
      <c r="B24" s="94">
        <v>10</v>
      </c>
      <c r="C24" s="94">
        <v>10</v>
      </c>
      <c r="D24" s="95">
        <f aca="true" t="shared" si="0" ref="D24:D36">IF(C24=0,0,B24/C24)</f>
        <v>1</v>
      </c>
      <c r="E24" s="85" t="s">
        <v>31</v>
      </c>
      <c r="F24" s="90">
        <f aca="true" t="shared" si="1" ref="F24:F36">IF(AND(D24&gt;=80%,D24&lt;=120%),2,IF(D24&lt;80%,1,3))</f>
        <v>2</v>
      </c>
    </row>
    <row r="25" spans="1:6" ht="15.75">
      <c r="A25" s="99"/>
      <c r="B25" s="94"/>
      <c r="C25" s="94"/>
      <c r="D25" s="95">
        <f t="shared" si="0"/>
        <v>0</v>
      </c>
      <c r="E25" s="85"/>
      <c r="F25" s="91">
        <f t="shared" si="1"/>
        <v>1</v>
      </c>
    </row>
    <row r="26" spans="1:6" ht="15.75">
      <c r="A26" s="99"/>
      <c r="B26" s="94"/>
      <c r="C26" s="94"/>
      <c r="D26" s="95">
        <f t="shared" si="0"/>
        <v>0</v>
      </c>
      <c r="E26" s="85"/>
      <c r="F26" s="91">
        <f t="shared" si="1"/>
        <v>1</v>
      </c>
    </row>
    <row r="27" spans="1:6" ht="15.75">
      <c r="A27" s="99"/>
      <c r="B27" s="94"/>
      <c r="C27" s="94"/>
      <c r="D27" s="95">
        <f t="shared" si="0"/>
        <v>0</v>
      </c>
      <c r="E27" s="85"/>
      <c r="F27" s="91">
        <f t="shared" si="1"/>
        <v>1</v>
      </c>
    </row>
    <row r="28" spans="1:6" ht="36.75" customHeight="1">
      <c r="A28" s="99"/>
      <c r="B28" s="94"/>
      <c r="C28" s="94"/>
      <c r="D28" s="95">
        <f t="shared" si="0"/>
        <v>0</v>
      </c>
      <c r="E28" s="85"/>
      <c r="F28" s="92">
        <f t="shared" si="1"/>
        <v>1</v>
      </c>
    </row>
    <row r="29" spans="1:6" ht="15.75">
      <c r="A29" s="99" t="s">
        <v>61</v>
      </c>
      <c r="B29" s="94">
        <v>10</v>
      </c>
      <c r="C29" s="94">
        <v>10</v>
      </c>
      <c r="D29" s="95">
        <f t="shared" si="0"/>
        <v>1</v>
      </c>
      <c r="E29" s="85" t="s">
        <v>31</v>
      </c>
      <c r="F29" s="90">
        <f t="shared" si="1"/>
        <v>2</v>
      </c>
    </row>
    <row r="30" spans="1:6" ht="15.75">
      <c r="A30" s="99"/>
      <c r="B30" s="94"/>
      <c r="C30" s="94"/>
      <c r="D30" s="95">
        <f t="shared" si="0"/>
        <v>0</v>
      </c>
      <c r="E30" s="85"/>
      <c r="F30" s="91">
        <f t="shared" si="1"/>
        <v>1</v>
      </c>
    </row>
    <row r="31" spans="1:6" ht="15.75">
      <c r="A31" s="99"/>
      <c r="B31" s="94"/>
      <c r="C31" s="94"/>
      <c r="D31" s="95">
        <f t="shared" si="0"/>
        <v>0</v>
      </c>
      <c r="E31" s="85"/>
      <c r="F31" s="91">
        <f t="shared" si="1"/>
        <v>1</v>
      </c>
    </row>
    <row r="32" spans="1:6" ht="15.75">
      <c r="A32" s="99"/>
      <c r="B32" s="94"/>
      <c r="C32" s="94"/>
      <c r="D32" s="95">
        <f t="shared" si="0"/>
        <v>0</v>
      </c>
      <c r="E32" s="85"/>
      <c r="F32" s="91">
        <f t="shared" si="1"/>
        <v>1</v>
      </c>
    </row>
    <row r="33" spans="1:6" ht="15.75">
      <c r="A33" s="99"/>
      <c r="B33" s="94"/>
      <c r="C33" s="94"/>
      <c r="D33" s="95">
        <f t="shared" si="0"/>
        <v>0</v>
      </c>
      <c r="E33" s="85"/>
      <c r="F33" s="91">
        <f t="shared" si="1"/>
        <v>1</v>
      </c>
    </row>
    <row r="34" spans="1:6" ht="15.75">
      <c r="A34" s="99"/>
      <c r="B34" s="94"/>
      <c r="C34" s="94"/>
      <c r="D34" s="95">
        <f t="shared" si="0"/>
        <v>0</v>
      </c>
      <c r="E34" s="85"/>
      <c r="F34" s="91">
        <f t="shared" si="1"/>
        <v>1</v>
      </c>
    </row>
    <row r="35" spans="1:6" ht="15.75">
      <c r="A35" s="99"/>
      <c r="B35" s="94"/>
      <c r="C35" s="94"/>
      <c r="D35" s="95">
        <f t="shared" si="0"/>
        <v>0</v>
      </c>
      <c r="E35" s="85"/>
      <c r="F35" s="91">
        <f t="shared" si="1"/>
        <v>1</v>
      </c>
    </row>
    <row r="36" spans="1:6" ht="15.75">
      <c r="A36" s="99"/>
      <c r="B36" s="94"/>
      <c r="C36" s="94"/>
      <c r="D36" s="95">
        <f t="shared" si="0"/>
        <v>0</v>
      </c>
      <c r="E36" s="85"/>
      <c r="F36" s="92">
        <f t="shared" si="1"/>
        <v>1</v>
      </c>
    </row>
    <row r="37" spans="1:6" ht="15.75">
      <c r="A37" s="40"/>
      <c r="B37" s="40"/>
      <c r="C37" s="40"/>
      <c r="D37" s="41"/>
      <c r="E37" s="25"/>
      <c r="F37" s="25"/>
    </row>
    <row r="38" spans="1:6" ht="15.75">
      <c r="A38" s="98" t="s">
        <v>62</v>
      </c>
      <c r="B38" s="89" t="s">
        <v>24</v>
      </c>
      <c r="C38" s="89" t="s">
        <v>24</v>
      </c>
      <c r="D38" s="97" t="s">
        <v>29</v>
      </c>
      <c r="E38" s="89" t="s">
        <v>25</v>
      </c>
      <c r="F38" s="93">
        <f>(F43+F51+F65)/3</f>
        <v>0.4166666666666667</v>
      </c>
    </row>
    <row r="39" spans="1:6" ht="15.75">
      <c r="A39" s="98"/>
      <c r="B39" s="89"/>
      <c r="C39" s="89"/>
      <c r="D39" s="97"/>
      <c r="E39" s="89"/>
      <c r="F39" s="93"/>
    </row>
    <row r="40" spans="1:6" ht="15.75">
      <c r="A40" s="98"/>
      <c r="B40" s="89"/>
      <c r="C40" s="89"/>
      <c r="D40" s="97"/>
      <c r="E40" s="89"/>
      <c r="F40" s="93"/>
    </row>
    <row r="41" spans="1:6" ht="33.75" customHeight="1">
      <c r="A41" s="98"/>
      <c r="B41" s="89"/>
      <c r="C41" s="89"/>
      <c r="D41" s="97"/>
      <c r="E41" s="89"/>
      <c r="F41" s="93"/>
    </row>
    <row r="42" spans="1:6" ht="15.75">
      <c r="A42" s="40" t="s">
        <v>26</v>
      </c>
      <c r="B42" s="40"/>
      <c r="C42" s="40"/>
      <c r="D42" s="41"/>
      <c r="E42" s="25"/>
      <c r="F42" s="25"/>
    </row>
    <row r="43" spans="1:6" ht="15.75">
      <c r="A43" s="99" t="s">
        <v>63</v>
      </c>
      <c r="B43" s="94">
        <v>5</v>
      </c>
      <c r="C43" s="94">
        <v>10</v>
      </c>
      <c r="D43" s="95">
        <f aca="true" t="shared" si="2" ref="D43:D50">IF(C43=0,0,B43/C43)</f>
        <v>0.5</v>
      </c>
      <c r="E43" s="85" t="s">
        <v>31</v>
      </c>
      <c r="F43" s="85">
        <f aca="true" t="shared" si="3" ref="F43:F56">IF(AND(D43&gt;=80%,D43&lt;=120%),0.5,IF(D43&lt;80%,0.25,0.75))</f>
        <v>0.25</v>
      </c>
    </row>
    <row r="44" spans="1:6" ht="15.75">
      <c r="A44" s="99"/>
      <c r="B44" s="94"/>
      <c r="C44" s="94"/>
      <c r="D44" s="95">
        <f t="shared" si="2"/>
        <v>0</v>
      </c>
      <c r="E44" s="85"/>
      <c r="F44" s="85">
        <f t="shared" si="3"/>
        <v>0.25</v>
      </c>
    </row>
    <row r="45" spans="1:6" ht="15.75">
      <c r="A45" s="99"/>
      <c r="B45" s="94"/>
      <c r="C45" s="94"/>
      <c r="D45" s="95">
        <f t="shared" si="2"/>
        <v>0</v>
      </c>
      <c r="E45" s="85"/>
      <c r="F45" s="85">
        <f t="shared" si="3"/>
        <v>0.25</v>
      </c>
    </row>
    <row r="46" spans="1:6" ht="15.75">
      <c r="A46" s="99"/>
      <c r="B46" s="94"/>
      <c r="C46" s="94"/>
      <c r="D46" s="95">
        <f t="shared" si="2"/>
        <v>0</v>
      </c>
      <c r="E46" s="85"/>
      <c r="F46" s="85">
        <f t="shared" si="3"/>
        <v>0.25</v>
      </c>
    </row>
    <row r="47" spans="1:6" ht="15.75">
      <c r="A47" s="99"/>
      <c r="B47" s="94"/>
      <c r="C47" s="94"/>
      <c r="D47" s="95">
        <f t="shared" si="2"/>
        <v>0</v>
      </c>
      <c r="E47" s="85"/>
      <c r="F47" s="85">
        <f t="shared" si="3"/>
        <v>0.25</v>
      </c>
    </row>
    <row r="48" spans="1:6" ht="15.75">
      <c r="A48" s="99"/>
      <c r="B48" s="94"/>
      <c r="C48" s="94"/>
      <c r="D48" s="95">
        <f t="shared" si="2"/>
        <v>0</v>
      </c>
      <c r="E48" s="85"/>
      <c r="F48" s="85">
        <f t="shared" si="3"/>
        <v>0.25</v>
      </c>
    </row>
    <row r="49" spans="1:6" ht="15.75">
      <c r="A49" s="99"/>
      <c r="B49" s="94"/>
      <c r="C49" s="94"/>
      <c r="D49" s="95">
        <f t="shared" si="2"/>
        <v>0</v>
      </c>
      <c r="E49" s="85"/>
      <c r="F49" s="85">
        <f t="shared" si="3"/>
        <v>0.25</v>
      </c>
    </row>
    <row r="50" spans="1:6" ht="15.75">
      <c r="A50" s="99"/>
      <c r="B50" s="94"/>
      <c r="C50" s="94"/>
      <c r="D50" s="95">
        <f t="shared" si="2"/>
        <v>0</v>
      </c>
      <c r="E50" s="85"/>
      <c r="F50" s="85">
        <f t="shared" si="3"/>
        <v>0.25</v>
      </c>
    </row>
    <row r="51" spans="1:6" ht="15.75">
      <c r="A51" s="99" t="s">
        <v>64</v>
      </c>
      <c r="B51" s="85">
        <v>30</v>
      </c>
      <c r="C51" s="85">
        <v>30</v>
      </c>
      <c r="D51" s="95">
        <v>1</v>
      </c>
      <c r="E51" s="85" t="s">
        <v>31</v>
      </c>
      <c r="F51" s="85">
        <v>0.5</v>
      </c>
    </row>
    <row r="52" spans="1:6" ht="15.75">
      <c r="A52" s="99"/>
      <c r="B52" s="85"/>
      <c r="C52" s="85"/>
      <c r="D52" s="95">
        <f aca="true" t="shared" si="4" ref="D51:D56">IF((C53+C54)=0,0,(B53+B54)/(C53+C54))</f>
        <v>0</v>
      </c>
      <c r="E52" s="85"/>
      <c r="F52" s="85">
        <f t="shared" si="3"/>
        <v>0.25</v>
      </c>
    </row>
    <row r="53" spans="1:6" ht="15.75">
      <c r="A53" s="99"/>
      <c r="B53" s="85"/>
      <c r="C53" s="85"/>
      <c r="D53" s="95">
        <f t="shared" si="4"/>
        <v>0</v>
      </c>
      <c r="E53" s="85"/>
      <c r="F53" s="85">
        <f t="shared" si="3"/>
        <v>0.25</v>
      </c>
    </row>
    <row r="54" spans="1:6" ht="15.75">
      <c r="A54" s="99"/>
      <c r="B54" s="85"/>
      <c r="C54" s="85"/>
      <c r="D54" s="95">
        <f t="shared" si="4"/>
        <v>0</v>
      </c>
      <c r="E54" s="85"/>
      <c r="F54" s="85">
        <f t="shared" si="3"/>
        <v>0.25</v>
      </c>
    </row>
    <row r="55" spans="1:6" ht="15.75">
      <c r="A55" s="99"/>
      <c r="B55" s="85"/>
      <c r="C55" s="85"/>
      <c r="D55" s="95">
        <f t="shared" si="4"/>
        <v>1</v>
      </c>
      <c r="E55" s="85"/>
      <c r="F55" s="85">
        <f t="shared" si="3"/>
        <v>0.5</v>
      </c>
    </row>
    <row r="56" spans="1:6" ht="15.75">
      <c r="A56" s="99"/>
      <c r="B56" s="85"/>
      <c r="C56" s="85"/>
      <c r="D56" s="95">
        <f t="shared" si="4"/>
        <v>1</v>
      </c>
      <c r="E56" s="85"/>
      <c r="F56" s="85">
        <f t="shared" si="3"/>
        <v>0.5</v>
      </c>
    </row>
    <row r="57" spans="1:6" ht="15.75">
      <c r="A57" s="99" t="s">
        <v>65</v>
      </c>
      <c r="B57" s="94">
        <v>30</v>
      </c>
      <c r="C57" s="94">
        <v>30</v>
      </c>
      <c r="D57" s="95">
        <f aca="true" t="shared" si="5" ref="D57:D74">IF(C57=0,0,B57/C57)</f>
        <v>1</v>
      </c>
      <c r="E57" s="85" t="s">
        <v>25</v>
      </c>
      <c r="F57" s="90" t="s">
        <v>29</v>
      </c>
    </row>
    <row r="58" spans="1:6" ht="15.75">
      <c r="A58" s="99"/>
      <c r="B58" s="94"/>
      <c r="C58" s="94"/>
      <c r="D58" s="95">
        <f t="shared" si="5"/>
        <v>0</v>
      </c>
      <c r="E58" s="85"/>
      <c r="F58" s="91"/>
    </row>
    <row r="59" spans="1:6" ht="15.75">
      <c r="A59" s="99"/>
      <c r="B59" s="94"/>
      <c r="C59" s="94"/>
      <c r="D59" s="95">
        <f t="shared" si="5"/>
        <v>0</v>
      </c>
      <c r="E59" s="85"/>
      <c r="F59" s="91"/>
    </row>
    <row r="60" spans="1:6" ht="15.75">
      <c r="A60" s="99"/>
      <c r="B60" s="94"/>
      <c r="C60" s="94"/>
      <c r="D60" s="95">
        <f t="shared" si="5"/>
        <v>0</v>
      </c>
      <c r="E60" s="85"/>
      <c r="F60" s="91"/>
    </row>
    <row r="61" spans="1:6" ht="15.75">
      <c r="A61" s="99"/>
      <c r="B61" s="94"/>
      <c r="C61" s="94"/>
      <c r="D61" s="95">
        <f t="shared" si="5"/>
        <v>0</v>
      </c>
      <c r="E61" s="85"/>
      <c r="F61" s="91"/>
    </row>
    <row r="62" spans="1:6" ht="43.5" customHeight="1">
      <c r="A62" s="99"/>
      <c r="B62" s="94"/>
      <c r="C62" s="94"/>
      <c r="D62" s="95">
        <f t="shared" si="5"/>
        <v>0</v>
      </c>
      <c r="E62" s="85"/>
      <c r="F62" s="92"/>
    </row>
    <row r="63" spans="1:6" ht="15.75">
      <c r="A63" s="99" t="s">
        <v>66</v>
      </c>
      <c r="B63" s="94">
        <v>30</v>
      </c>
      <c r="C63" s="94">
        <v>30</v>
      </c>
      <c r="D63" s="95">
        <f t="shared" si="5"/>
        <v>1</v>
      </c>
      <c r="E63" s="85" t="s">
        <v>25</v>
      </c>
      <c r="F63" s="85" t="s">
        <v>29</v>
      </c>
    </row>
    <row r="64" spans="1:6" ht="15.75">
      <c r="A64" s="99"/>
      <c r="B64" s="94"/>
      <c r="C64" s="94"/>
      <c r="D64" s="95">
        <f t="shared" si="5"/>
        <v>0</v>
      </c>
      <c r="E64" s="85"/>
      <c r="F64" s="85"/>
    </row>
    <row r="65" spans="1:6" ht="15.75">
      <c r="A65" s="99" t="s">
        <v>67</v>
      </c>
      <c r="B65" s="94">
        <v>0</v>
      </c>
      <c r="C65" s="94">
        <v>0</v>
      </c>
      <c r="D65" s="95">
        <f>IF(C65=0,1,B65/C65)</f>
        <v>1</v>
      </c>
      <c r="E65" s="85" t="s">
        <v>31</v>
      </c>
      <c r="F65" s="85">
        <f aca="true" t="shared" si="6" ref="F65:F74">IF(AND(D65&gt;=80%,D65&lt;=120%),0.5,IF(D65&lt;80%,0.25,0.75))</f>
        <v>0.5</v>
      </c>
    </row>
    <row r="66" spans="1:6" ht="15.75">
      <c r="A66" s="99"/>
      <c r="B66" s="94"/>
      <c r="C66" s="94"/>
      <c r="D66" s="95">
        <f t="shared" si="5"/>
        <v>0</v>
      </c>
      <c r="E66" s="85"/>
      <c r="F66" s="85">
        <f t="shared" si="6"/>
        <v>0.25</v>
      </c>
    </row>
    <row r="67" spans="1:6" ht="15.75">
      <c r="A67" s="99"/>
      <c r="B67" s="94"/>
      <c r="C67" s="94"/>
      <c r="D67" s="95">
        <f t="shared" si="5"/>
        <v>0</v>
      </c>
      <c r="E67" s="85"/>
      <c r="F67" s="85">
        <f t="shared" si="6"/>
        <v>0.25</v>
      </c>
    </row>
    <row r="68" spans="1:6" ht="15.75">
      <c r="A68" s="99"/>
      <c r="B68" s="94"/>
      <c r="C68" s="94"/>
      <c r="D68" s="95">
        <f t="shared" si="5"/>
        <v>0</v>
      </c>
      <c r="E68" s="85"/>
      <c r="F68" s="85">
        <f t="shared" si="6"/>
        <v>0.25</v>
      </c>
    </row>
    <row r="69" spans="1:6" ht="15.75">
      <c r="A69" s="99"/>
      <c r="B69" s="94"/>
      <c r="C69" s="94"/>
      <c r="D69" s="95">
        <f t="shared" si="5"/>
        <v>0</v>
      </c>
      <c r="E69" s="85"/>
      <c r="F69" s="85">
        <f t="shared" si="6"/>
        <v>0.25</v>
      </c>
    </row>
    <row r="70" spans="1:6" ht="15.75">
      <c r="A70" s="99"/>
      <c r="B70" s="94"/>
      <c r="C70" s="94"/>
      <c r="D70" s="95">
        <f t="shared" si="5"/>
        <v>0</v>
      </c>
      <c r="E70" s="85"/>
      <c r="F70" s="85">
        <f t="shared" si="6"/>
        <v>0.25</v>
      </c>
    </row>
    <row r="71" spans="1:6" ht="15.75">
      <c r="A71" s="99"/>
      <c r="B71" s="94"/>
      <c r="C71" s="94"/>
      <c r="D71" s="95">
        <f t="shared" si="5"/>
        <v>0</v>
      </c>
      <c r="E71" s="85"/>
      <c r="F71" s="85">
        <f t="shared" si="6"/>
        <v>0.25</v>
      </c>
    </row>
    <row r="72" spans="1:6" ht="15.75">
      <c r="A72" s="99"/>
      <c r="B72" s="94"/>
      <c r="C72" s="94"/>
      <c r="D72" s="95">
        <f t="shared" si="5"/>
        <v>0</v>
      </c>
      <c r="E72" s="85"/>
      <c r="F72" s="85">
        <f t="shared" si="6"/>
        <v>0.25</v>
      </c>
    </row>
    <row r="73" spans="1:6" ht="15.75">
      <c r="A73" s="99"/>
      <c r="B73" s="94"/>
      <c r="C73" s="94"/>
      <c r="D73" s="95">
        <f t="shared" si="5"/>
        <v>0</v>
      </c>
      <c r="E73" s="85"/>
      <c r="F73" s="85">
        <f t="shared" si="6"/>
        <v>0.25</v>
      </c>
    </row>
    <row r="74" spans="1:6" ht="42.75" customHeight="1">
      <c r="A74" s="99"/>
      <c r="B74" s="94"/>
      <c r="C74" s="94"/>
      <c r="D74" s="95">
        <f t="shared" si="5"/>
        <v>0</v>
      </c>
      <c r="E74" s="85"/>
      <c r="F74" s="85">
        <f t="shared" si="6"/>
        <v>0.25</v>
      </c>
    </row>
    <row r="75" spans="1:6" ht="15.75">
      <c r="A75" s="40"/>
      <c r="B75" s="40"/>
      <c r="C75" s="40"/>
      <c r="D75" s="41"/>
      <c r="E75" s="25"/>
      <c r="F75" s="25"/>
    </row>
    <row r="76" spans="1:6" ht="15.75">
      <c r="A76" s="98" t="s">
        <v>68</v>
      </c>
      <c r="B76" s="96">
        <v>0</v>
      </c>
      <c r="C76" s="96">
        <v>0</v>
      </c>
      <c r="D76" s="97">
        <f>D77</f>
        <v>1</v>
      </c>
      <c r="E76" s="89" t="s">
        <v>31</v>
      </c>
      <c r="F76" s="89">
        <f aca="true" t="shared" si="7" ref="F76:F81">IF(AND(D76&gt;=80%,D76&lt;=120%),0.2,IF(D76&lt;80%,0.1,0.3))</f>
        <v>0.2</v>
      </c>
    </row>
    <row r="77" spans="1:6" ht="15.75">
      <c r="A77" s="98"/>
      <c r="B77" s="96"/>
      <c r="C77" s="96"/>
      <c r="D77" s="97">
        <f>D78</f>
        <v>1</v>
      </c>
      <c r="E77" s="89"/>
      <c r="F77" s="89">
        <f t="shared" si="7"/>
        <v>0.2</v>
      </c>
    </row>
    <row r="78" spans="1:6" ht="15.75">
      <c r="A78" s="98"/>
      <c r="B78" s="96"/>
      <c r="C78" s="96"/>
      <c r="D78" s="97">
        <f>D79</f>
        <v>1</v>
      </c>
      <c r="E78" s="89"/>
      <c r="F78" s="89">
        <f t="shared" si="7"/>
        <v>0.2</v>
      </c>
    </row>
    <row r="79" spans="1:6" ht="15.75">
      <c r="A79" s="98"/>
      <c r="B79" s="96"/>
      <c r="C79" s="96"/>
      <c r="D79" s="97">
        <f>D80</f>
        <v>1</v>
      </c>
      <c r="E79" s="89"/>
      <c r="F79" s="89">
        <f t="shared" si="7"/>
        <v>0.2</v>
      </c>
    </row>
    <row r="80" spans="1:6" ht="48" customHeight="1">
      <c r="A80" s="98"/>
      <c r="B80" s="96"/>
      <c r="C80" s="96"/>
      <c r="D80" s="97">
        <f>D81</f>
        <v>1</v>
      </c>
      <c r="E80" s="89"/>
      <c r="F80" s="89">
        <f t="shared" si="7"/>
        <v>0.2</v>
      </c>
    </row>
    <row r="81" spans="1:6" ht="15.75" customHeight="1">
      <c r="A81" s="86" t="s">
        <v>69</v>
      </c>
      <c r="B81" s="100">
        <v>0</v>
      </c>
      <c r="C81" s="100">
        <v>0</v>
      </c>
      <c r="D81" s="103">
        <f>IF(C81=0,1,B81/C81)</f>
        <v>1</v>
      </c>
      <c r="E81" s="90" t="s">
        <v>31</v>
      </c>
      <c r="F81" s="90">
        <f t="shared" si="7"/>
        <v>0.2</v>
      </c>
    </row>
    <row r="82" spans="1:6" ht="15.75">
      <c r="A82" s="87"/>
      <c r="B82" s="101"/>
      <c r="C82" s="101"/>
      <c r="D82" s="104"/>
      <c r="E82" s="91"/>
      <c r="F82" s="91"/>
    </row>
    <row r="83" spans="1:6" ht="15.75">
      <c r="A83" s="87"/>
      <c r="B83" s="101"/>
      <c r="C83" s="101"/>
      <c r="D83" s="104"/>
      <c r="E83" s="91"/>
      <c r="F83" s="91"/>
    </row>
    <row r="84" spans="1:6" ht="14.25" customHeight="1">
      <c r="A84" s="87"/>
      <c r="B84" s="101"/>
      <c r="C84" s="101"/>
      <c r="D84" s="104"/>
      <c r="E84" s="91"/>
      <c r="F84" s="91"/>
    </row>
    <row r="85" spans="1:6" ht="15.75">
      <c r="A85" s="87"/>
      <c r="B85" s="101"/>
      <c r="C85" s="101"/>
      <c r="D85" s="104"/>
      <c r="E85" s="91"/>
      <c r="F85" s="91"/>
    </row>
    <row r="86" spans="1:6" ht="15.75">
      <c r="A86" s="87"/>
      <c r="B86" s="101"/>
      <c r="C86" s="101"/>
      <c r="D86" s="104"/>
      <c r="E86" s="91"/>
      <c r="F86" s="91"/>
    </row>
    <row r="87" spans="1:6" ht="15.75">
      <c r="A87" s="87"/>
      <c r="B87" s="101"/>
      <c r="C87" s="101"/>
      <c r="D87" s="104"/>
      <c r="E87" s="91"/>
      <c r="F87" s="91"/>
    </row>
    <row r="88" spans="1:6" ht="15.75">
      <c r="A88" s="87"/>
      <c r="B88" s="101"/>
      <c r="C88" s="101"/>
      <c r="D88" s="104"/>
      <c r="E88" s="91"/>
      <c r="F88" s="91"/>
    </row>
    <row r="89" spans="1:6" ht="15.75">
      <c r="A89" s="87"/>
      <c r="B89" s="101"/>
      <c r="C89" s="101"/>
      <c r="D89" s="104"/>
      <c r="E89" s="91"/>
      <c r="F89" s="91"/>
    </row>
    <row r="90" spans="1:6" ht="15.75">
      <c r="A90" s="87"/>
      <c r="B90" s="101"/>
      <c r="C90" s="101"/>
      <c r="D90" s="104"/>
      <c r="E90" s="91"/>
      <c r="F90" s="91"/>
    </row>
    <row r="91" spans="1:6" ht="15.75">
      <c r="A91" s="87"/>
      <c r="B91" s="101"/>
      <c r="C91" s="101"/>
      <c r="D91" s="104"/>
      <c r="E91" s="91"/>
      <c r="F91" s="91"/>
    </row>
    <row r="92" spans="1:6" ht="15.75">
      <c r="A92" s="87"/>
      <c r="B92" s="101"/>
      <c r="C92" s="101"/>
      <c r="D92" s="104"/>
      <c r="E92" s="91"/>
      <c r="F92" s="91"/>
    </row>
    <row r="93" spans="1:6" ht="15.75">
      <c r="A93" s="87"/>
      <c r="B93" s="101"/>
      <c r="C93" s="101"/>
      <c r="D93" s="104"/>
      <c r="E93" s="91"/>
      <c r="F93" s="91"/>
    </row>
    <row r="94" spans="1:6" ht="85.5" customHeight="1">
      <c r="A94" s="88"/>
      <c r="B94" s="102"/>
      <c r="C94" s="102"/>
      <c r="D94" s="105"/>
      <c r="E94" s="92"/>
      <c r="F94" s="92"/>
    </row>
    <row r="95" spans="1:6" ht="15.75">
      <c r="A95" s="40"/>
      <c r="B95" s="40"/>
      <c r="C95" s="40"/>
      <c r="D95" s="41"/>
      <c r="E95" s="25"/>
      <c r="F95" s="25"/>
    </row>
    <row r="96" spans="1:6" ht="15.75">
      <c r="A96" s="98" t="s">
        <v>70</v>
      </c>
      <c r="B96" s="96">
        <v>0</v>
      </c>
      <c r="C96" s="96">
        <v>0</v>
      </c>
      <c r="D96" s="97">
        <f aca="true" t="shared" si="8" ref="D96:D101">D97</f>
        <v>1</v>
      </c>
      <c r="E96" s="89" t="s">
        <v>31</v>
      </c>
      <c r="F96" s="89">
        <f aca="true" t="shared" si="9" ref="F96:F101">IF(AND(D96&gt;=80%,D96&lt;=120%),0.2,IF(D96&lt;80%,0.1,0.3))</f>
        <v>0.2</v>
      </c>
    </row>
    <row r="97" spans="1:6" ht="15.75">
      <c r="A97" s="98"/>
      <c r="B97" s="96"/>
      <c r="C97" s="96"/>
      <c r="D97" s="97">
        <f t="shared" si="8"/>
        <v>1</v>
      </c>
      <c r="E97" s="89"/>
      <c r="F97" s="89">
        <f t="shared" si="9"/>
        <v>0.2</v>
      </c>
    </row>
    <row r="98" spans="1:6" ht="15.75">
      <c r="A98" s="98"/>
      <c r="B98" s="96"/>
      <c r="C98" s="96"/>
      <c r="D98" s="97">
        <f t="shared" si="8"/>
        <v>1</v>
      </c>
      <c r="E98" s="89"/>
      <c r="F98" s="89">
        <f t="shared" si="9"/>
        <v>0.2</v>
      </c>
    </row>
    <row r="99" spans="1:6" ht="15.75">
      <c r="A99" s="98"/>
      <c r="B99" s="96"/>
      <c r="C99" s="96"/>
      <c r="D99" s="97">
        <f t="shared" si="8"/>
        <v>1</v>
      </c>
      <c r="E99" s="89"/>
      <c r="F99" s="89">
        <f t="shared" si="9"/>
        <v>0.2</v>
      </c>
    </row>
    <row r="100" spans="1:6" ht="15.75">
      <c r="A100" s="98"/>
      <c r="B100" s="96"/>
      <c r="C100" s="96"/>
      <c r="D100" s="97">
        <f t="shared" si="8"/>
        <v>1</v>
      </c>
      <c r="E100" s="89"/>
      <c r="F100" s="89">
        <f t="shared" si="9"/>
        <v>0.2</v>
      </c>
    </row>
    <row r="101" spans="1:6" ht="29.25" customHeight="1">
      <c r="A101" s="98"/>
      <c r="B101" s="96"/>
      <c r="C101" s="96"/>
      <c r="D101" s="97">
        <f t="shared" si="8"/>
        <v>1</v>
      </c>
      <c r="E101" s="89"/>
      <c r="F101" s="89">
        <f t="shared" si="9"/>
        <v>0.2</v>
      </c>
    </row>
    <row r="102" spans="1:6" ht="15.75">
      <c r="A102" s="99" t="s">
        <v>71</v>
      </c>
      <c r="B102" s="94">
        <v>0</v>
      </c>
      <c r="C102" s="94">
        <v>0</v>
      </c>
      <c r="D102" s="95">
        <f>IF(C102=0,1,B102/C102)</f>
        <v>1</v>
      </c>
      <c r="E102" s="85"/>
      <c r="F102" s="90">
        <v>0.2</v>
      </c>
    </row>
    <row r="103" spans="1:6" ht="15.75">
      <c r="A103" s="99"/>
      <c r="B103" s="94"/>
      <c r="C103" s="94"/>
      <c r="D103" s="95">
        <f aca="true" t="shared" si="10" ref="D103:D111">IF(C103=0,0,B103/C103)</f>
        <v>0</v>
      </c>
      <c r="E103" s="85"/>
      <c r="F103" s="91"/>
    </row>
    <row r="104" spans="1:6" ht="15.75">
      <c r="A104" s="99"/>
      <c r="B104" s="94"/>
      <c r="C104" s="94"/>
      <c r="D104" s="95">
        <f t="shared" si="10"/>
        <v>0</v>
      </c>
      <c r="E104" s="85"/>
      <c r="F104" s="91"/>
    </row>
    <row r="105" spans="1:6" ht="15.75">
      <c r="A105" s="99"/>
      <c r="B105" s="94"/>
      <c r="C105" s="94"/>
      <c r="D105" s="95">
        <f t="shared" si="10"/>
        <v>0</v>
      </c>
      <c r="E105" s="85"/>
      <c r="F105" s="91"/>
    </row>
    <row r="106" spans="1:6" ht="15.75">
      <c r="A106" s="99"/>
      <c r="B106" s="94"/>
      <c r="C106" s="94"/>
      <c r="D106" s="95">
        <f t="shared" si="10"/>
        <v>0</v>
      </c>
      <c r="E106" s="85"/>
      <c r="F106" s="91"/>
    </row>
    <row r="107" spans="1:6" ht="15.75">
      <c r="A107" s="99"/>
      <c r="B107" s="94"/>
      <c r="C107" s="94"/>
      <c r="D107" s="95">
        <f t="shared" si="10"/>
        <v>0</v>
      </c>
      <c r="E107" s="85"/>
      <c r="F107" s="91"/>
    </row>
    <row r="108" spans="1:6" ht="15.75">
      <c r="A108" s="99"/>
      <c r="B108" s="94"/>
      <c r="C108" s="94"/>
      <c r="D108" s="95">
        <f t="shared" si="10"/>
        <v>0</v>
      </c>
      <c r="E108" s="85"/>
      <c r="F108" s="91"/>
    </row>
    <row r="109" spans="1:6" ht="15.75">
      <c r="A109" s="99"/>
      <c r="B109" s="94"/>
      <c r="C109" s="94"/>
      <c r="D109" s="95">
        <f t="shared" si="10"/>
        <v>0</v>
      </c>
      <c r="E109" s="85"/>
      <c r="F109" s="91"/>
    </row>
    <row r="110" spans="1:6" ht="15.75">
      <c r="A110" s="99"/>
      <c r="B110" s="94"/>
      <c r="C110" s="94"/>
      <c r="D110" s="95">
        <f t="shared" si="10"/>
        <v>0</v>
      </c>
      <c r="E110" s="85"/>
      <c r="F110" s="91"/>
    </row>
    <row r="111" spans="1:6" ht="39" customHeight="1">
      <c r="A111" s="99"/>
      <c r="B111" s="94"/>
      <c r="C111" s="94"/>
      <c r="D111" s="95">
        <f t="shared" si="10"/>
        <v>0</v>
      </c>
      <c r="E111" s="85"/>
      <c r="F111" s="92"/>
    </row>
    <row r="112" spans="1:6" ht="15.75">
      <c r="A112" s="40"/>
      <c r="B112" s="40"/>
      <c r="C112" s="40"/>
      <c r="D112" s="41"/>
      <c r="E112" s="25"/>
      <c r="F112" s="25"/>
    </row>
    <row r="113" spans="1:6" ht="15.75">
      <c r="A113" s="98" t="s">
        <v>72</v>
      </c>
      <c r="B113" s="96" t="s">
        <v>164</v>
      </c>
      <c r="C113" s="96" t="s">
        <v>164</v>
      </c>
      <c r="D113" s="97">
        <f aca="true" t="shared" si="11" ref="D113:D118">D114</f>
        <v>1</v>
      </c>
      <c r="E113" s="89"/>
      <c r="F113" s="89">
        <f>F119</f>
        <v>0.5</v>
      </c>
    </row>
    <row r="114" spans="1:6" ht="15.75">
      <c r="A114" s="98"/>
      <c r="B114" s="96"/>
      <c r="C114" s="96"/>
      <c r="D114" s="97">
        <f t="shared" si="11"/>
        <v>1</v>
      </c>
      <c r="E114" s="89"/>
      <c r="F114" s="89"/>
    </row>
    <row r="115" spans="1:6" ht="15.75">
      <c r="A115" s="98"/>
      <c r="B115" s="96"/>
      <c r="C115" s="96"/>
      <c r="D115" s="97">
        <f t="shared" si="11"/>
        <v>1</v>
      </c>
      <c r="E115" s="89"/>
      <c r="F115" s="89"/>
    </row>
    <row r="116" spans="1:6" ht="15.75">
      <c r="A116" s="98"/>
      <c r="B116" s="96"/>
      <c r="C116" s="96"/>
      <c r="D116" s="97">
        <f t="shared" si="11"/>
        <v>1</v>
      </c>
      <c r="E116" s="89"/>
      <c r="F116" s="89"/>
    </row>
    <row r="117" spans="1:6" ht="15.75">
      <c r="A117" s="98"/>
      <c r="B117" s="96"/>
      <c r="C117" s="96"/>
      <c r="D117" s="97">
        <f t="shared" si="11"/>
        <v>1</v>
      </c>
      <c r="E117" s="89"/>
      <c r="F117" s="89"/>
    </row>
    <row r="118" spans="1:6" ht="24" customHeight="1">
      <c r="A118" s="98"/>
      <c r="B118" s="96"/>
      <c r="C118" s="96"/>
      <c r="D118" s="97">
        <f t="shared" si="11"/>
        <v>1</v>
      </c>
      <c r="E118" s="89"/>
      <c r="F118" s="89"/>
    </row>
    <row r="119" spans="1:6" ht="15.75">
      <c r="A119" s="99" t="s">
        <v>73</v>
      </c>
      <c r="B119" s="94">
        <v>0</v>
      </c>
      <c r="C119" s="94">
        <v>0</v>
      </c>
      <c r="D119" s="95">
        <f>IF(C119=0,1,B119/C119)</f>
        <v>1</v>
      </c>
      <c r="E119" s="85" t="s">
        <v>31</v>
      </c>
      <c r="F119" s="85">
        <f aca="true" t="shared" si="12" ref="F119:F125">IF(AND(D119&gt;=80%,D119&lt;=120%),0.5,IF(D119&lt;80%,0.25,0.75))</f>
        <v>0.5</v>
      </c>
    </row>
    <row r="120" spans="1:6" ht="15.75">
      <c r="A120" s="99"/>
      <c r="B120" s="94"/>
      <c r="C120" s="94"/>
      <c r="D120" s="95">
        <f aca="true" t="shared" si="13" ref="D120:D125">IF(C120=0,0,B120/C120)</f>
        <v>0</v>
      </c>
      <c r="E120" s="85"/>
      <c r="F120" s="85">
        <f t="shared" si="12"/>
        <v>0.25</v>
      </c>
    </row>
    <row r="121" spans="1:6" ht="15.75">
      <c r="A121" s="99"/>
      <c r="B121" s="94"/>
      <c r="C121" s="94"/>
      <c r="D121" s="95">
        <f t="shared" si="13"/>
        <v>0</v>
      </c>
      <c r="E121" s="85"/>
      <c r="F121" s="85">
        <f t="shared" si="12"/>
        <v>0.25</v>
      </c>
    </row>
    <row r="122" spans="1:6" ht="15.75">
      <c r="A122" s="99"/>
      <c r="B122" s="94"/>
      <c r="C122" s="94"/>
      <c r="D122" s="95">
        <f t="shared" si="13"/>
        <v>0</v>
      </c>
      <c r="E122" s="85"/>
      <c r="F122" s="85">
        <f t="shared" si="12"/>
        <v>0.25</v>
      </c>
    </row>
    <row r="123" spans="1:6" ht="15.75">
      <c r="A123" s="99"/>
      <c r="B123" s="94"/>
      <c r="C123" s="94"/>
      <c r="D123" s="95">
        <f t="shared" si="13"/>
        <v>0</v>
      </c>
      <c r="E123" s="85"/>
      <c r="F123" s="85">
        <f t="shared" si="12"/>
        <v>0.25</v>
      </c>
    </row>
    <row r="124" spans="1:6" ht="15.75">
      <c r="A124" s="99"/>
      <c r="B124" s="94"/>
      <c r="C124" s="94"/>
      <c r="D124" s="95">
        <f t="shared" si="13"/>
        <v>0</v>
      </c>
      <c r="E124" s="85"/>
      <c r="F124" s="85">
        <f t="shared" si="12"/>
        <v>0.25</v>
      </c>
    </row>
    <row r="125" spans="1:6" ht="15.75">
      <c r="A125" s="99"/>
      <c r="B125" s="94"/>
      <c r="C125" s="94"/>
      <c r="D125" s="95">
        <f t="shared" si="13"/>
        <v>0</v>
      </c>
      <c r="E125" s="85"/>
      <c r="F125" s="85">
        <f t="shared" si="12"/>
        <v>0.25</v>
      </c>
    </row>
    <row r="126" spans="1:6" ht="15.75">
      <c r="A126" s="40"/>
      <c r="B126" s="40"/>
      <c r="C126" s="40"/>
      <c r="D126" s="41"/>
      <c r="E126" s="25"/>
      <c r="F126" s="25"/>
    </row>
    <row r="127" spans="1:6" ht="15.75">
      <c r="A127" s="98" t="s">
        <v>74</v>
      </c>
      <c r="B127" s="89" t="s">
        <v>24</v>
      </c>
      <c r="C127" s="89" t="s">
        <v>24</v>
      </c>
      <c r="D127" s="97" t="s">
        <v>29</v>
      </c>
      <c r="E127" s="89" t="s">
        <v>25</v>
      </c>
      <c r="F127" s="89">
        <f>(F133+F141)/2</f>
        <v>0.5</v>
      </c>
    </row>
    <row r="128" spans="1:6" ht="15.75">
      <c r="A128" s="98"/>
      <c r="B128" s="89"/>
      <c r="C128" s="89"/>
      <c r="D128" s="97"/>
      <c r="E128" s="89"/>
      <c r="F128" s="89"/>
    </row>
    <row r="129" spans="1:6" ht="15.75">
      <c r="A129" s="98"/>
      <c r="B129" s="89"/>
      <c r="C129" s="89"/>
      <c r="D129" s="97"/>
      <c r="E129" s="89"/>
      <c r="F129" s="89"/>
    </row>
    <row r="130" spans="1:6" ht="15.75">
      <c r="A130" s="98"/>
      <c r="B130" s="89"/>
      <c r="C130" s="89"/>
      <c r="D130" s="97"/>
      <c r="E130" s="89"/>
      <c r="F130" s="89"/>
    </row>
    <row r="131" spans="1:6" ht="15.75">
      <c r="A131" s="98"/>
      <c r="B131" s="89"/>
      <c r="C131" s="89"/>
      <c r="D131" s="97"/>
      <c r="E131" s="89"/>
      <c r="F131" s="89"/>
    </row>
    <row r="132" spans="1:6" ht="15.75">
      <c r="A132" s="40" t="s">
        <v>26</v>
      </c>
      <c r="B132" s="40"/>
      <c r="C132" s="40"/>
      <c r="D132" s="41"/>
      <c r="E132" s="25"/>
      <c r="F132" s="25"/>
    </row>
    <row r="133" spans="1:6" ht="15.75">
      <c r="A133" s="99" t="s">
        <v>75</v>
      </c>
      <c r="B133" s="94">
        <v>1</v>
      </c>
      <c r="C133" s="94">
        <v>1</v>
      </c>
      <c r="D133" s="95">
        <v>1</v>
      </c>
      <c r="E133" s="85" t="s">
        <v>27</v>
      </c>
      <c r="F133" s="85">
        <f aca="true" t="shared" si="14" ref="F133:F140">IF(AND(D133&gt;=80%,D133&lt;=120%),0.5,IF(D133&lt;80%,0.75,0.25))</f>
        <v>0.5</v>
      </c>
    </row>
    <row r="134" spans="1:6" ht="15.75">
      <c r="A134" s="99"/>
      <c r="B134" s="94"/>
      <c r="C134" s="94"/>
      <c r="D134" s="95">
        <f aca="true" t="shared" si="15" ref="D134:D150">IF(C134=0,0,B134/C134)</f>
        <v>0</v>
      </c>
      <c r="E134" s="85"/>
      <c r="F134" s="85">
        <f t="shared" si="14"/>
        <v>0.75</v>
      </c>
    </row>
    <row r="135" spans="1:6" ht="15.75">
      <c r="A135" s="99"/>
      <c r="B135" s="94"/>
      <c r="C135" s="94"/>
      <c r="D135" s="95">
        <f t="shared" si="15"/>
        <v>0</v>
      </c>
      <c r="E135" s="85"/>
      <c r="F135" s="85">
        <f t="shared" si="14"/>
        <v>0.75</v>
      </c>
    </row>
    <row r="136" spans="1:6" ht="15.75">
      <c r="A136" s="99"/>
      <c r="B136" s="94"/>
      <c r="C136" s="94"/>
      <c r="D136" s="95">
        <f t="shared" si="15"/>
        <v>0</v>
      </c>
      <c r="E136" s="85"/>
      <c r="F136" s="85">
        <f t="shared" si="14"/>
        <v>0.75</v>
      </c>
    </row>
    <row r="137" spans="1:6" ht="15.75">
      <c r="A137" s="99"/>
      <c r="B137" s="94"/>
      <c r="C137" s="94"/>
      <c r="D137" s="95">
        <f t="shared" si="15"/>
        <v>0</v>
      </c>
      <c r="E137" s="85"/>
      <c r="F137" s="85">
        <f t="shared" si="14"/>
        <v>0.75</v>
      </c>
    </row>
    <row r="138" spans="1:6" ht="15.75">
      <c r="A138" s="99"/>
      <c r="B138" s="94"/>
      <c r="C138" s="94"/>
      <c r="D138" s="95">
        <f t="shared" si="15"/>
        <v>0</v>
      </c>
      <c r="E138" s="85"/>
      <c r="F138" s="85">
        <f t="shared" si="14"/>
        <v>0.75</v>
      </c>
    </row>
    <row r="139" spans="1:6" ht="15.75">
      <c r="A139" s="99"/>
      <c r="B139" s="94"/>
      <c r="C139" s="94"/>
      <c r="D139" s="95">
        <f t="shared" si="15"/>
        <v>0</v>
      </c>
      <c r="E139" s="85"/>
      <c r="F139" s="85">
        <f t="shared" si="14"/>
        <v>0.75</v>
      </c>
    </row>
    <row r="140" spans="1:6" ht="15.75">
      <c r="A140" s="99"/>
      <c r="B140" s="94"/>
      <c r="C140" s="94"/>
      <c r="D140" s="95">
        <f t="shared" si="15"/>
        <v>0</v>
      </c>
      <c r="E140" s="85"/>
      <c r="F140" s="85">
        <f t="shared" si="14"/>
        <v>0.75</v>
      </c>
    </row>
    <row r="141" spans="1:6" ht="15.75">
      <c r="A141" s="99" t="s">
        <v>76</v>
      </c>
      <c r="B141" s="94">
        <v>0</v>
      </c>
      <c r="C141" s="94">
        <v>0</v>
      </c>
      <c r="D141" s="95">
        <v>1</v>
      </c>
      <c r="E141" s="85" t="s">
        <v>31</v>
      </c>
      <c r="F141" s="85">
        <f aca="true" t="shared" si="16" ref="F141:F150">IF(AND(D141&gt;=80%,D141&lt;=120%),0.5,IF(D141&lt;80%,0.25,0.75))</f>
        <v>0.5</v>
      </c>
    </row>
    <row r="142" spans="1:6" ht="15.75">
      <c r="A142" s="99"/>
      <c r="B142" s="94"/>
      <c r="C142" s="94"/>
      <c r="D142" s="95">
        <f t="shared" si="15"/>
        <v>0</v>
      </c>
      <c r="E142" s="85"/>
      <c r="F142" s="85">
        <f t="shared" si="16"/>
        <v>0.25</v>
      </c>
    </row>
    <row r="143" spans="1:6" ht="15.75">
      <c r="A143" s="99"/>
      <c r="B143" s="94"/>
      <c r="C143" s="94"/>
      <c r="D143" s="95">
        <f t="shared" si="15"/>
        <v>0</v>
      </c>
      <c r="E143" s="85"/>
      <c r="F143" s="85">
        <f t="shared" si="16"/>
        <v>0.25</v>
      </c>
    </row>
    <row r="144" spans="1:6" ht="15.75">
      <c r="A144" s="99"/>
      <c r="B144" s="94"/>
      <c r="C144" s="94"/>
      <c r="D144" s="95">
        <f t="shared" si="15"/>
        <v>0</v>
      </c>
      <c r="E144" s="85"/>
      <c r="F144" s="85">
        <f t="shared" si="16"/>
        <v>0.25</v>
      </c>
    </row>
    <row r="145" spans="1:6" ht="15.75">
      <c r="A145" s="99"/>
      <c r="B145" s="94"/>
      <c r="C145" s="94"/>
      <c r="D145" s="95">
        <f t="shared" si="15"/>
        <v>0</v>
      </c>
      <c r="E145" s="85"/>
      <c r="F145" s="85">
        <f t="shared" si="16"/>
        <v>0.25</v>
      </c>
    </row>
    <row r="146" spans="1:6" ht="15.75">
      <c r="A146" s="99"/>
      <c r="B146" s="94"/>
      <c r="C146" s="94"/>
      <c r="D146" s="95">
        <f t="shared" si="15"/>
        <v>0</v>
      </c>
      <c r="E146" s="85"/>
      <c r="F146" s="85">
        <f t="shared" si="16"/>
        <v>0.25</v>
      </c>
    </row>
    <row r="147" spans="1:6" ht="15.75">
      <c r="A147" s="99"/>
      <c r="B147" s="94"/>
      <c r="C147" s="94"/>
      <c r="D147" s="95">
        <f t="shared" si="15"/>
        <v>0</v>
      </c>
      <c r="E147" s="85"/>
      <c r="F147" s="85">
        <f t="shared" si="16"/>
        <v>0.25</v>
      </c>
    </row>
    <row r="148" spans="1:6" ht="15.75">
      <c r="A148" s="99"/>
      <c r="B148" s="94"/>
      <c r="C148" s="94"/>
      <c r="D148" s="95">
        <f t="shared" si="15"/>
        <v>0</v>
      </c>
      <c r="E148" s="85"/>
      <c r="F148" s="85">
        <f t="shared" si="16"/>
        <v>0.25</v>
      </c>
    </row>
    <row r="149" spans="1:6" ht="15.75">
      <c r="A149" s="99"/>
      <c r="B149" s="94"/>
      <c r="C149" s="94"/>
      <c r="D149" s="95">
        <f t="shared" si="15"/>
        <v>0</v>
      </c>
      <c r="E149" s="85"/>
      <c r="F149" s="85">
        <f t="shared" si="16"/>
        <v>0.25</v>
      </c>
    </row>
    <row r="150" spans="1:6" ht="33" customHeight="1">
      <c r="A150" s="99"/>
      <c r="B150" s="94"/>
      <c r="C150" s="94"/>
      <c r="D150" s="95">
        <f t="shared" si="15"/>
        <v>0</v>
      </c>
      <c r="E150" s="85"/>
      <c r="F150" s="85">
        <f t="shared" si="16"/>
        <v>0.25</v>
      </c>
    </row>
    <row r="151" spans="1:6" ht="15.75">
      <c r="A151" s="40"/>
      <c r="B151" s="40"/>
      <c r="C151" s="40"/>
      <c r="D151" s="41"/>
      <c r="E151" s="25"/>
      <c r="F151" s="25"/>
    </row>
    <row r="152" spans="1:6" ht="15.75">
      <c r="A152" s="98" t="s">
        <v>77</v>
      </c>
      <c r="B152" s="96" t="s">
        <v>164</v>
      </c>
      <c r="C152" s="96" t="s">
        <v>164</v>
      </c>
      <c r="D152" s="97">
        <f>D153</f>
        <v>1</v>
      </c>
      <c r="E152" s="89" t="s">
        <v>31</v>
      </c>
      <c r="F152" s="89">
        <f aca="true" t="shared" si="17" ref="F152:F164">IF(AND(D152&gt;=80%,D152&lt;=120%),0.2,IF(D152&lt;80%,0.1,0.3))</f>
        <v>0.2</v>
      </c>
    </row>
    <row r="153" spans="1:6" ht="15.75">
      <c r="A153" s="98"/>
      <c r="B153" s="96"/>
      <c r="C153" s="96"/>
      <c r="D153" s="97">
        <f>D154</f>
        <v>1</v>
      </c>
      <c r="E153" s="89"/>
      <c r="F153" s="89">
        <f t="shared" si="17"/>
        <v>0.2</v>
      </c>
    </row>
    <row r="154" spans="1:6" ht="15.75">
      <c r="A154" s="98"/>
      <c r="B154" s="96"/>
      <c r="C154" s="96"/>
      <c r="D154" s="97">
        <f>D155</f>
        <v>1</v>
      </c>
      <c r="E154" s="89"/>
      <c r="F154" s="89">
        <f t="shared" si="17"/>
        <v>0.2</v>
      </c>
    </row>
    <row r="155" spans="1:6" ht="15.75">
      <c r="A155" s="98"/>
      <c r="B155" s="96"/>
      <c r="C155" s="96"/>
      <c r="D155" s="97">
        <f>D156</f>
        <v>1</v>
      </c>
      <c r="E155" s="89"/>
      <c r="F155" s="89">
        <f t="shared" si="17"/>
        <v>0.2</v>
      </c>
    </row>
    <row r="156" spans="1:6" ht="30.75" customHeight="1">
      <c r="A156" s="98"/>
      <c r="B156" s="96"/>
      <c r="C156" s="96"/>
      <c r="D156" s="97">
        <f>D157</f>
        <v>1</v>
      </c>
      <c r="E156" s="89"/>
      <c r="F156" s="89">
        <f t="shared" si="17"/>
        <v>0.2</v>
      </c>
    </row>
    <row r="157" spans="1:6" ht="15.75">
      <c r="A157" s="99" t="s">
        <v>78</v>
      </c>
      <c r="B157" s="94">
        <v>0</v>
      </c>
      <c r="C157" s="94">
        <v>0</v>
      </c>
      <c r="D157" s="95">
        <f>IF(C157=0,1,B157/C157)</f>
        <v>1</v>
      </c>
      <c r="E157" s="85"/>
      <c r="F157" s="85">
        <f t="shared" si="17"/>
        <v>0.2</v>
      </c>
    </row>
    <row r="158" spans="1:6" ht="15.75">
      <c r="A158" s="99"/>
      <c r="B158" s="94"/>
      <c r="C158" s="94"/>
      <c r="D158" s="95">
        <f aca="true" t="shared" si="18" ref="D158:D164">IF(C158=0,0,B158/C158)</f>
        <v>0</v>
      </c>
      <c r="E158" s="85"/>
      <c r="F158" s="85">
        <f t="shared" si="17"/>
        <v>0.1</v>
      </c>
    </row>
    <row r="159" spans="1:6" ht="15.75">
      <c r="A159" s="99"/>
      <c r="B159" s="94"/>
      <c r="C159" s="94"/>
      <c r="D159" s="95">
        <f t="shared" si="18"/>
        <v>0</v>
      </c>
      <c r="E159" s="85"/>
      <c r="F159" s="85">
        <f t="shared" si="17"/>
        <v>0.1</v>
      </c>
    </row>
    <row r="160" spans="1:6" ht="15.75">
      <c r="A160" s="99"/>
      <c r="B160" s="94"/>
      <c r="C160" s="94"/>
      <c r="D160" s="95">
        <f t="shared" si="18"/>
        <v>0</v>
      </c>
      <c r="E160" s="85"/>
      <c r="F160" s="85">
        <f t="shared" si="17"/>
        <v>0.1</v>
      </c>
    </row>
    <row r="161" spans="1:6" ht="15.75">
      <c r="A161" s="99"/>
      <c r="B161" s="94"/>
      <c r="C161" s="94"/>
      <c r="D161" s="95">
        <f t="shared" si="18"/>
        <v>0</v>
      </c>
      <c r="E161" s="85"/>
      <c r="F161" s="85">
        <f t="shared" si="17"/>
        <v>0.1</v>
      </c>
    </row>
    <row r="162" spans="1:6" ht="15.75">
      <c r="A162" s="99"/>
      <c r="B162" s="94"/>
      <c r="C162" s="94"/>
      <c r="D162" s="95">
        <f t="shared" si="18"/>
        <v>0</v>
      </c>
      <c r="E162" s="85"/>
      <c r="F162" s="85">
        <f t="shared" si="17"/>
        <v>0.1</v>
      </c>
    </row>
    <row r="163" spans="1:6" ht="15.75">
      <c r="A163" s="99"/>
      <c r="B163" s="94"/>
      <c r="C163" s="94"/>
      <c r="D163" s="95">
        <f t="shared" si="18"/>
        <v>0</v>
      </c>
      <c r="E163" s="85"/>
      <c r="F163" s="85">
        <f t="shared" si="17"/>
        <v>0.1</v>
      </c>
    </row>
    <row r="164" spans="1:6" ht="22.5" customHeight="1">
      <c r="A164" s="99"/>
      <c r="B164" s="94"/>
      <c r="C164" s="94"/>
      <c r="D164" s="95">
        <f t="shared" si="18"/>
        <v>0</v>
      </c>
      <c r="E164" s="85"/>
      <c r="F164" s="85">
        <f t="shared" si="17"/>
        <v>0.1</v>
      </c>
    </row>
    <row r="165" spans="1:6" ht="15.75">
      <c r="A165" s="40"/>
      <c r="B165" s="40"/>
      <c r="C165" s="40"/>
      <c r="D165" s="41"/>
      <c r="E165" s="25"/>
      <c r="F165" s="25"/>
    </row>
    <row r="166" spans="1:6" ht="39.75" customHeight="1">
      <c r="A166" s="42" t="s">
        <v>79</v>
      </c>
      <c r="B166" s="29" t="s">
        <v>24</v>
      </c>
      <c r="C166" s="29" t="s">
        <v>24</v>
      </c>
      <c r="D166" s="32" t="s">
        <v>29</v>
      </c>
      <c r="E166" s="29" t="s">
        <v>25</v>
      </c>
      <c r="F166" s="30">
        <f>(F13+F38+F76+F96+F113+F127+F152)/7</f>
        <v>0.5738095238095238</v>
      </c>
    </row>
    <row r="169" spans="1:2" ht="15.75">
      <c r="A169" s="2" t="s">
        <v>172</v>
      </c>
      <c r="B169" s="2" t="s">
        <v>176</v>
      </c>
    </row>
    <row r="170" ht="15.75">
      <c r="A170" s="1"/>
    </row>
  </sheetData>
  <sheetProtection/>
  <mergeCells count="130">
    <mergeCell ref="E51:E56"/>
    <mergeCell ref="D51:D56"/>
    <mergeCell ref="A157:A164"/>
    <mergeCell ref="A133:A140"/>
    <mergeCell ref="A96:A101"/>
    <mergeCell ref="B157:B164"/>
    <mergeCell ref="C157:C164"/>
    <mergeCell ref="B96:B101"/>
    <mergeCell ref="A127:A131"/>
    <mergeCell ref="B127:B131"/>
    <mergeCell ref="A4:F4"/>
    <mergeCell ref="A5:F5"/>
    <mergeCell ref="A57:A62"/>
    <mergeCell ref="A38:A41"/>
    <mergeCell ref="B38:B41"/>
    <mergeCell ref="C38:C41"/>
    <mergeCell ref="E57:E62"/>
    <mergeCell ref="A24:A28"/>
    <mergeCell ref="A43:A50"/>
    <mergeCell ref="B29:B36"/>
    <mergeCell ref="A51:A56"/>
    <mergeCell ref="B51:B56"/>
    <mergeCell ref="C96:C101"/>
    <mergeCell ref="C113:C118"/>
    <mergeCell ref="B102:B111"/>
    <mergeCell ref="C51:C56"/>
    <mergeCell ref="B57:B62"/>
    <mergeCell ref="C57:C62"/>
    <mergeCell ref="B76:B80"/>
    <mergeCell ref="E157:E164"/>
    <mergeCell ref="A102:A111"/>
    <mergeCell ref="A113:A118"/>
    <mergeCell ref="A119:A125"/>
    <mergeCell ref="E119:E125"/>
    <mergeCell ref="A141:A150"/>
    <mergeCell ref="E141:E150"/>
    <mergeCell ref="A152:A156"/>
    <mergeCell ref="E152:E156"/>
    <mergeCell ref="C127:C131"/>
    <mergeCell ref="E76:E80"/>
    <mergeCell ref="A63:A64"/>
    <mergeCell ref="E63:E64"/>
    <mergeCell ref="A65:A74"/>
    <mergeCell ref="C76:C80"/>
    <mergeCell ref="D76:D80"/>
    <mergeCell ref="C63:C64"/>
    <mergeCell ref="D63:D64"/>
    <mergeCell ref="B63:B64"/>
    <mergeCell ref="D96:D101"/>
    <mergeCell ref="D133:D140"/>
    <mergeCell ref="A76:A80"/>
    <mergeCell ref="B81:B94"/>
    <mergeCell ref="C81:C94"/>
    <mergeCell ref="D127:D131"/>
    <mergeCell ref="D81:D94"/>
    <mergeCell ref="D113:D118"/>
    <mergeCell ref="B113:B118"/>
    <mergeCell ref="E81:E94"/>
    <mergeCell ref="B65:B74"/>
    <mergeCell ref="C9:C11"/>
    <mergeCell ref="D7:D11"/>
    <mergeCell ref="D24:D28"/>
    <mergeCell ref="C29:C36"/>
    <mergeCell ref="B24:B28"/>
    <mergeCell ref="C65:C74"/>
    <mergeCell ref="D65:D74"/>
    <mergeCell ref="C24:C28"/>
    <mergeCell ref="E43:E50"/>
    <mergeCell ref="B43:B50"/>
    <mergeCell ref="C43:C50"/>
    <mergeCell ref="D43:D50"/>
    <mergeCell ref="E24:E28"/>
    <mergeCell ref="A29:A36"/>
    <mergeCell ref="E29:E36"/>
    <mergeCell ref="A13:A22"/>
    <mergeCell ref="B13:B22"/>
    <mergeCell ref="F7:F11"/>
    <mergeCell ref="C13:C22"/>
    <mergeCell ref="D13:D22"/>
    <mergeCell ref="E13:E22"/>
    <mergeCell ref="B7:C8"/>
    <mergeCell ref="E7:E11"/>
    <mergeCell ref="F13:F22"/>
    <mergeCell ref="B9:B11"/>
    <mergeCell ref="F96:F101"/>
    <mergeCell ref="D29:D36"/>
    <mergeCell ref="E38:E41"/>
    <mergeCell ref="E96:E101"/>
    <mergeCell ref="F63:F64"/>
    <mergeCell ref="E65:E74"/>
    <mergeCell ref="F43:F50"/>
    <mergeCell ref="F81:F94"/>
    <mergeCell ref="D57:D62"/>
    <mergeCell ref="D38:D41"/>
    <mergeCell ref="F157:F164"/>
    <mergeCell ref="B141:B150"/>
    <mergeCell ref="C141:C150"/>
    <mergeCell ref="D141:D150"/>
    <mergeCell ref="F141:F150"/>
    <mergeCell ref="B152:B156"/>
    <mergeCell ref="C152:C156"/>
    <mergeCell ref="D152:D156"/>
    <mergeCell ref="F152:F156"/>
    <mergeCell ref="D157:D164"/>
    <mergeCell ref="F133:F140"/>
    <mergeCell ref="E133:E140"/>
    <mergeCell ref="D119:D125"/>
    <mergeCell ref="B133:B140"/>
    <mergeCell ref="C133:C140"/>
    <mergeCell ref="B119:B125"/>
    <mergeCell ref="C119:C125"/>
    <mergeCell ref="F127:F131"/>
    <mergeCell ref="E127:E131"/>
    <mergeCell ref="F119:F125"/>
    <mergeCell ref="F102:F111"/>
    <mergeCell ref="F113:F118"/>
    <mergeCell ref="E113:E118"/>
    <mergeCell ref="E102:E111"/>
    <mergeCell ref="C102:C111"/>
    <mergeCell ref="D102:D111"/>
    <mergeCell ref="A2:F2"/>
    <mergeCell ref="A81:A94"/>
    <mergeCell ref="F65:F74"/>
    <mergeCell ref="F76:F80"/>
    <mergeCell ref="F29:F36"/>
    <mergeCell ref="F38:F41"/>
    <mergeCell ref="F57:F62"/>
    <mergeCell ref="F51:F56"/>
    <mergeCell ref="A7:A11"/>
    <mergeCell ref="F24:F2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zoomScalePageLayoutView="0" workbookViewId="0" topLeftCell="A124">
      <selection activeCell="E148" sqref="E148"/>
    </sheetView>
  </sheetViews>
  <sheetFormatPr defaultColWidth="9.140625" defaultRowHeight="15"/>
  <cols>
    <col min="1" max="1" width="35.00390625" style="2" customWidth="1"/>
    <col min="2" max="2" width="15.140625" style="2" customWidth="1"/>
    <col min="3" max="3" width="14.00390625" style="2" customWidth="1"/>
    <col min="4" max="4" width="15.421875" style="2" customWidth="1"/>
    <col min="5" max="5" width="13.8515625" style="2" customWidth="1"/>
    <col min="6" max="6" width="15.421875" style="2" customWidth="1"/>
    <col min="7" max="16384" width="9.140625" style="2" customWidth="1"/>
  </cols>
  <sheetData>
    <row r="1" spans="1:6" ht="15.75">
      <c r="A1" s="38"/>
      <c r="B1" s="38"/>
      <c r="C1" s="38"/>
      <c r="D1" s="38"/>
      <c r="E1" s="38"/>
      <c r="F1" s="38"/>
    </row>
    <row r="2" spans="1:6" ht="15.75">
      <c r="A2" s="73" t="s">
        <v>192</v>
      </c>
      <c r="B2" s="73"/>
      <c r="C2" s="73"/>
      <c r="D2" s="73"/>
      <c r="E2" s="73"/>
      <c r="F2" s="73"/>
    </row>
    <row r="3" spans="1:6" ht="15.75">
      <c r="A3" s="37"/>
      <c r="B3" s="38"/>
      <c r="C3" s="38"/>
      <c r="D3" s="38"/>
      <c r="E3" s="38"/>
      <c r="F3" s="38"/>
    </row>
    <row r="4" spans="1:6" ht="15.75">
      <c r="A4" s="72" t="str">
        <f>'1.1'!A5</f>
        <v>МУЭП "Промтехэнерго"</v>
      </c>
      <c r="B4" s="72"/>
      <c r="C4" s="72"/>
      <c r="D4" s="72"/>
      <c r="E4" s="72"/>
      <c r="F4" s="72"/>
    </row>
    <row r="5" spans="1:6" ht="15.75">
      <c r="A5" s="72" t="s">
        <v>167</v>
      </c>
      <c r="B5" s="72"/>
      <c r="C5" s="72"/>
      <c r="D5" s="72"/>
      <c r="E5" s="72"/>
      <c r="F5" s="72"/>
    </row>
    <row r="6" spans="1:6" ht="15.75">
      <c r="A6" s="38"/>
      <c r="B6" s="38"/>
      <c r="C6" s="38"/>
      <c r="D6" s="38"/>
      <c r="E6" s="38"/>
      <c r="F6" s="38"/>
    </row>
    <row r="7" spans="1:6" ht="15.75">
      <c r="A7" s="85" t="s">
        <v>80</v>
      </c>
      <c r="B7" s="85" t="s">
        <v>22</v>
      </c>
      <c r="C7" s="85"/>
      <c r="D7" s="85" t="s">
        <v>57</v>
      </c>
      <c r="E7" s="85" t="s">
        <v>23</v>
      </c>
      <c r="F7" s="85" t="s">
        <v>58</v>
      </c>
    </row>
    <row r="8" spans="1:6" ht="15.75">
      <c r="A8" s="85"/>
      <c r="B8" s="85"/>
      <c r="C8" s="85"/>
      <c r="D8" s="85"/>
      <c r="E8" s="85"/>
      <c r="F8" s="85"/>
    </row>
    <row r="9" spans="1:6" ht="15.75">
      <c r="A9" s="85"/>
      <c r="B9" s="85" t="s">
        <v>33</v>
      </c>
      <c r="C9" s="85" t="s">
        <v>34</v>
      </c>
      <c r="D9" s="85"/>
      <c r="E9" s="85"/>
      <c r="F9" s="85"/>
    </row>
    <row r="10" spans="1:6" ht="15.75">
      <c r="A10" s="85"/>
      <c r="B10" s="85"/>
      <c r="C10" s="85"/>
      <c r="D10" s="85"/>
      <c r="E10" s="85"/>
      <c r="F10" s="85"/>
    </row>
    <row r="11" spans="1:6" ht="15.75">
      <c r="A11" s="85"/>
      <c r="B11" s="85"/>
      <c r="C11" s="85"/>
      <c r="D11" s="85"/>
      <c r="E11" s="85"/>
      <c r="F11" s="85"/>
    </row>
    <row r="12" spans="1:6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15.75">
      <c r="A13" s="98" t="s">
        <v>81</v>
      </c>
      <c r="B13" s="89">
        <v>1</v>
      </c>
      <c r="C13" s="89">
        <v>1</v>
      </c>
      <c r="D13" s="97">
        <f aca="true" t="shared" si="0" ref="D13:D20">IF(C13=0,0,B13/C13)</f>
        <v>1</v>
      </c>
      <c r="E13" s="89" t="s">
        <v>27</v>
      </c>
      <c r="F13" s="89">
        <f aca="true" t="shared" si="1" ref="F13:F20">IF(AND(D13&gt;=80%,D13&lt;=120%),2,IF(D13&lt;80%,3,1))</f>
        <v>2</v>
      </c>
    </row>
    <row r="14" spans="1:6" ht="15.75">
      <c r="A14" s="98"/>
      <c r="B14" s="89"/>
      <c r="C14" s="89"/>
      <c r="D14" s="97">
        <f t="shared" si="0"/>
        <v>0</v>
      </c>
      <c r="E14" s="89"/>
      <c r="F14" s="89">
        <f t="shared" si="1"/>
        <v>3</v>
      </c>
    </row>
    <row r="15" spans="1:6" ht="15.75">
      <c r="A15" s="98"/>
      <c r="B15" s="89"/>
      <c r="C15" s="89"/>
      <c r="D15" s="97">
        <f t="shared" si="0"/>
        <v>0</v>
      </c>
      <c r="E15" s="89"/>
      <c r="F15" s="89">
        <f t="shared" si="1"/>
        <v>3</v>
      </c>
    </row>
    <row r="16" spans="1:6" ht="15.75">
      <c r="A16" s="98"/>
      <c r="B16" s="89"/>
      <c r="C16" s="89"/>
      <c r="D16" s="97">
        <f t="shared" si="0"/>
        <v>0</v>
      </c>
      <c r="E16" s="89"/>
      <c r="F16" s="89">
        <f t="shared" si="1"/>
        <v>3</v>
      </c>
    </row>
    <row r="17" spans="1:6" ht="15.75">
      <c r="A17" s="98"/>
      <c r="B17" s="89"/>
      <c r="C17" s="89"/>
      <c r="D17" s="97">
        <f t="shared" si="0"/>
        <v>0</v>
      </c>
      <c r="E17" s="89"/>
      <c r="F17" s="89">
        <f t="shared" si="1"/>
        <v>3</v>
      </c>
    </row>
    <row r="18" spans="1:6" ht="15.75">
      <c r="A18" s="98"/>
      <c r="B18" s="89"/>
      <c r="C18" s="89"/>
      <c r="D18" s="97">
        <f t="shared" si="0"/>
        <v>0</v>
      </c>
      <c r="E18" s="89"/>
      <c r="F18" s="89">
        <f t="shared" si="1"/>
        <v>3</v>
      </c>
    </row>
    <row r="19" spans="1:6" ht="15.75">
      <c r="A19" s="98"/>
      <c r="B19" s="89"/>
      <c r="C19" s="89"/>
      <c r="D19" s="97">
        <f t="shared" si="0"/>
        <v>0</v>
      </c>
      <c r="E19" s="89"/>
      <c r="F19" s="89">
        <f t="shared" si="1"/>
        <v>3</v>
      </c>
    </row>
    <row r="20" spans="1:6" ht="15.75">
      <c r="A20" s="98"/>
      <c r="B20" s="89"/>
      <c r="C20" s="89"/>
      <c r="D20" s="97">
        <f t="shared" si="0"/>
        <v>0</v>
      </c>
      <c r="E20" s="89"/>
      <c r="F20" s="89">
        <f t="shared" si="1"/>
        <v>3</v>
      </c>
    </row>
    <row r="21" spans="1:6" ht="15.75">
      <c r="A21" s="40"/>
      <c r="B21" s="25"/>
      <c r="C21" s="25"/>
      <c r="D21" s="41"/>
      <c r="E21" s="25"/>
      <c r="F21" s="25"/>
    </row>
    <row r="22" spans="1:6" ht="15.75">
      <c r="A22" s="98" t="s">
        <v>82</v>
      </c>
      <c r="B22" s="89" t="s">
        <v>24</v>
      </c>
      <c r="C22" s="89" t="s">
        <v>24</v>
      </c>
      <c r="D22" s="97" t="s">
        <v>29</v>
      </c>
      <c r="E22" s="89" t="s">
        <v>25</v>
      </c>
      <c r="F22" s="93">
        <f>(F26+F33+F41+F52+F61+F70)/6</f>
        <v>2</v>
      </c>
    </row>
    <row r="23" spans="1:6" ht="15.75">
      <c r="A23" s="98"/>
      <c r="B23" s="89"/>
      <c r="C23" s="89"/>
      <c r="D23" s="97"/>
      <c r="E23" s="89"/>
      <c r="F23" s="93"/>
    </row>
    <row r="24" spans="1:6" ht="15.75">
      <c r="A24" s="98"/>
      <c r="B24" s="89"/>
      <c r="C24" s="89"/>
      <c r="D24" s="97"/>
      <c r="E24" s="89"/>
      <c r="F24" s="93"/>
    </row>
    <row r="25" spans="1:6" ht="15.75">
      <c r="A25" s="40" t="s">
        <v>26</v>
      </c>
      <c r="B25" s="25"/>
      <c r="C25" s="25"/>
      <c r="D25" s="41"/>
      <c r="E25" s="25"/>
      <c r="F25" s="25"/>
    </row>
    <row r="26" spans="1:6" ht="15.75">
      <c r="A26" s="99" t="s">
        <v>83</v>
      </c>
      <c r="B26" s="85">
        <v>0</v>
      </c>
      <c r="C26" s="85">
        <v>0</v>
      </c>
      <c r="D26" s="95">
        <f>IF(C26=0,1,B26/C26)</f>
        <v>1</v>
      </c>
      <c r="E26" s="85" t="s">
        <v>31</v>
      </c>
      <c r="F26" s="85">
        <f aca="true" t="shared" si="2" ref="F26:F32">IF(AND(D26&gt;=80%,D26&lt;=120%),2,IF(D26&lt;80%,1,3))</f>
        <v>2</v>
      </c>
    </row>
    <row r="27" spans="1:6" ht="15.75">
      <c r="A27" s="99"/>
      <c r="B27" s="85"/>
      <c r="C27" s="85"/>
      <c r="D27" s="95">
        <f aca="true" t="shared" si="3" ref="D27:D75">IF(C27=0,0,B27/C27)</f>
        <v>0</v>
      </c>
      <c r="E27" s="85"/>
      <c r="F27" s="85">
        <f t="shared" si="2"/>
        <v>1</v>
      </c>
    </row>
    <row r="28" spans="1:6" ht="15.75">
      <c r="A28" s="99"/>
      <c r="B28" s="85"/>
      <c r="C28" s="85"/>
      <c r="D28" s="95">
        <f t="shared" si="3"/>
        <v>0</v>
      </c>
      <c r="E28" s="85"/>
      <c r="F28" s="85">
        <f t="shared" si="2"/>
        <v>1</v>
      </c>
    </row>
    <row r="29" spans="1:6" ht="15.75">
      <c r="A29" s="99"/>
      <c r="B29" s="85"/>
      <c r="C29" s="85"/>
      <c r="D29" s="95">
        <f t="shared" si="3"/>
        <v>0</v>
      </c>
      <c r="E29" s="85"/>
      <c r="F29" s="85">
        <f t="shared" si="2"/>
        <v>1</v>
      </c>
    </row>
    <row r="30" spans="1:6" ht="15.75">
      <c r="A30" s="99"/>
      <c r="B30" s="85"/>
      <c r="C30" s="85"/>
      <c r="D30" s="95">
        <f t="shared" si="3"/>
        <v>0</v>
      </c>
      <c r="E30" s="85"/>
      <c r="F30" s="85">
        <f t="shared" si="2"/>
        <v>1</v>
      </c>
    </row>
    <row r="31" spans="1:6" ht="15.75">
      <c r="A31" s="99"/>
      <c r="B31" s="85"/>
      <c r="C31" s="85"/>
      <c r="D31" s="95">
        <f t="shared" si="3"/>
        <v>0</v>
      </c>
      <c r="E31" s="85"/>
      <c r="F31" s="85">
        <f t="shared" si="2"/>
        <v>1</v>
      </c>
    </row>
    <row r="32" spans="1:6" ht="15.75">
      <c r="A32" s="99"/>
      <c r="B32" s="85"/>
      <c r="C32" s="85"/>
      <c r="D32" s="95">
        <f t="shared" si="3"/>
        <v>0</v>
      </c>
      <c r="E32" s="85"/>
      <c r="F32" s="85">
        <f t="shared" si="2"/>
        <v>1</v>
      </c>
    </row>
    <row r="33" spans="1:6" ht="15.75">
      <c r="A33" s="99" t="s">
        <v>84</v>
      </c>
      <c r="B33" s="85">
        <v>0</v>
      </c>
      <c r="C33" s="85">
        <v>0</v>
      </c>
      <c r="D33" s="95">
        <f>IF(C33=0,1,B33/C33)</f>
        <v>1</v>
      </c>
      <c r="E33" s="85" t="s">
        <v>27</v>
      </c>
      <c r="F33" s="85">
        <f aca="true" t="shared" si="4" ref="F33:F40">IF(AND(D33&gt;=80%,D33&lt;=120%),2,IF(D33&lt;80%,3,1))</f>
        <v>2</v>
      </c>
    </row>
    <row r="34" spans="1:6" ht="15.75">
      <c r="A34" s="99"/>
      <c r="B34" s="85"/>
      <c r="C34" s="85"/>
      <c r="D34" s="95">
        <f t="shared" si="3"/>
        <v>0</v>
      </c>
      <c r="E34" s="85"/>
      <c r="F34" s="85">
        <f t="shared" si="4"/>
        <v>3</v>
      </c>
    </row>
    <row r="35" spans="1:6" ht="15.75">
      <c r="A35" s="99"/>
      <c r="B35" s="85"/>
      <c r="C35" s="85"/>
      <c r="D35" s="95">
        <f t="shared" si="3"/>
        <v>0</v>
      </c>
      <c r="E35" s="85"/>
      <c r="F35" s="85">
        <f t="shared" si="4"/>
        <v>3</v>
      </c>
    </row>
    <row r="36" spans="1:6" ht="15.75">
      <c r="A36" s="99"/>
      <c r="B36" s="85"/>
      <c r="C36" s="85"/>
      <c r="D36" s="95">
        <f t="shared" si="3"/>
        <v>0</v>
      </c>
      <c r="E36" s="85"/>
      <c r="F36" s="85">
        <f t="shared" si="4"/>
        <v>3</v>
      </c>
    </row>
    <row r="37" spans="1:6" ht="15.75">
      <c r="A37" s="99"/>
      <c r="B37" s="85"/>
      <c r="C37" s="85"/>
      <c r="D37" s="95">
        <f t="shared" si="3"/>
        <v>0</v>
      </c>
      <c r="E37" s="85"/>
      <c r="F37" s="85">
        <f t="shared" si="4"/>
        <v>3</v>
      </c>
    </row>
    <row r="38" spans="1:6" ht="15.75">
      <c r="A38" s="99"/>
      <c r="B38" s="85"/>
      <c r="C38" s="85"/>
      <c r="D38" s="95">
        <f t="shared" si="3"/>
        <v>0</v>
      </c>
      <c r="E38" s="85"/>
      <c r="F38" s="85">
        <f t="shared" si="4"/>
        <v>3</v>
      </c>
    </row>
    <row r="39" spans="1:6" ht="15.75">
      <c r="A39" s="99"/>
      <c r="B39" s="85"/>
      <c r="C39" s="85"/>
      <c r="D39" s="95">
        <f t="shared" si="3"/>
        <v>0</v>
      </c>
      <c r="E39" s="85"/>
      <c r="F39" s="85">
        <f t="shared" si="4"/>
        <v>3</v>
      </c>
    </row>
    <row r="40" spans="1:6" ht="33" customHeight="1">
      <c r="A40" s="99"/>
      <c r="B40" s="85"/>
      <c r="C40" s="85"/>
      <c r="D40" s="95">
        <f t="shared" si="3"/>
        <v>0</v>
      </c>
      <c r="E40" s="85"/>
      <c r="F40" s="85">
        <f t="shared" si="4"/>
        <v>3</v>
      </c>
    </row>
    <row r="41" spans="1:6" ht="15.75">
      <c r="A41" s="99" t="s">
        <v>85</v>
      </c>
      <c r="B41" s="85">
        <v>0</v>
      </c>
      <c r="C41" s="85">
        <v>0</v>
      </c>
      <c r="D41" s="95">
        <f>IF(C41=0,1,B41/C41)</f>
        <v>1</v>
      </c>
      <c r="E41" s="85" t="s">
        <v>31</v>
      </c>
      <c r="F41" s="85">
        <v>2</v>
      </c>
    </row>
    <row r="42" spans="1:6" ht="15.75">
      <c r="A42" s="99"/>
      <c r="B42" s="85"/>
      <c r="C42" s="85"/>
      <c r="D42" s="95">
        <f t="shared" si="3"/>
        <v>0</v>
      </c>
      <c r="E42" s="85"/>
      <c r="F42" s="85">
        <f aca="true" t="shared" si="5" ref="F42:F60">IF(AND(D42&gt;=80%,D42&lt;=120%),2,IF(D42&lt;80%,1,3))</f>
        <v>1</v>
      </c>
    </row>
    <row r="43" spans="1:6" ht="15.75">
      <c r="A43" s="99"/>
      <c r="B43" s="85"/>
      <c r="C43" s="85"/>
      <c r="D43" s="95">
        <f t="shared" si="3"/>
        <v>0</v>
      </c>
      <c r="E43" s="85"/>
      <c r="F43" s="85">
        <f t="shared" si="5"/>
        <v>1</v>
      </c>
    </row>
    <row r="44" spans="1:6" ht="15.75">
      <c r="A44" s="99"/>
      <c r="B44" s="85"/>
      <c r="C44" s="85"/>
      <c r="D44" s="95">
        <f t="shared" si="3"/>
        <v>0</v>
      </c>
      <c r="E44" s="85"/>
      <c r="F44" s="85">
        <f t="shared" si="5"/>
        <v>1</v>
      </c>
    </row>
    <row r="45" spans="1:6" ht="15.75">
      <c r="A45" s="99"/>
      <c r="B45" s="85"/>
      <c r="C45" s="85"/>
      <c r="D45" s="95">
        <f t="shared" si="3"/>
        <v>0</v>
      </c>
      <c r="E45" s="85"/>
      <c r="F45" s="85">
        <f t="shared" si="5"/>
        <v>1</v>
      </c>
    </row>
    <row r="46" spans="1:6" ht="15.75">
      <c r="A46" s="99"/>
      <c r="B46" s="85"/>
      <c r="C46" s="85"/>
      <c r="D46" s="95">
        <f t="shared" si="3"/>
        <v>0</v>
      </c>
      <c r="E46" s="85"/>
      <c r="F46" s="85">
        <f t="shared" si="5"/>
        <v>1</v>
      </c>
    </row>
    <row r="47" spans="1:6" ht="15.75">
      <c r="A47" s="99"/>
      <c r="B47" s="85"/>
      <c r="C47" s="85"/>
      <c r="D47" s="95">
        <f t="shared" si="3"/>
        <v>0</v>
      </c>
      <c r="E47" s="85"/>
      <c r="F47" s="85">
        <f t="shared" si="5"/>
        <v>1</v>
      </c>
    </row>
    <row r="48" spans="1:6" ht="15.75">
      <c r="A48" s="99"/>
      <c r="B48" s="85"/>
      <c r="C48" s="85"/>
      <c r="D48" s="95">
        <f t="shared" si="3"/>
        <v>0</v>
      </c>
      <c r="E48" s="85"/>
      <c r="F48" s="85">
        <f t="shared" si="5"/>
        <v>1</v>
      </c>
    </row>
    <row r="49" spans="1:6" ht="15.75">
      <c r="A49" s="99"/>
      <c r="B49" s="85"/>
      <c r="C49" s="85"/>
      <c r="D49" s="95">
        <f t="shared" si="3"/>
        <v>0</v>
      </c>
      <c r="E49" s="85"/>
      <c r="F49" s="85">
        <f t="shared" si="5"/>
        <v>1</v>
      </c>
    </row>
    <row r="50" spans="1:6" ht="15.75">
      <c r="A50" s="99"/>
      <c r="B50" s="85"/>
      <c r="C50" s="85"/>
      <c r="D50" s="95">
        <f t="shared" si="3"/>
        <v>0</v>
      </c>
      <c r="E50" s="85"/>
      <c r="F50" s="85">
        <f t="shared" si="5"/>
        <v>1</v>
      </c>
    </row>
    <row r="51" spans="1:6" ht="39" customHeight="1">
      <c r="A51" s="99"/>
      <c r="B51" s="85"/>
      <c r="C51" s="85"/>
      <c r="D51" s="95">
        <f t="shared" si="3"/>
        <v>0</v>
      </c>
      <c r="E51" s="85"/>
      <c r="F51" s="85">
        <f t="shared" si="5"/>
        <v>1</v>
      </c>
    </row>
    <row r="52" spans="1:6" ht="15.75">
      <c r="A52" s="99" t="s">
        <v>86</v>
      </c>
      <c r="B52" s="85">
        <v>0</v>
      </c>
      <c r="C52" s="85">
        <v>0</v>
      </c>
      <c r="D52" s="95">
        <f>IF(C52=0,1,B52/C52)</f>
        <v>1</v>
      </c>
      <c r="E52" s="85" t="s">
        <v>31</v>
      </c>
      <c r="F52" s="85">
        <f t="shared" si="5"/>
        <v>2</v>
      </c>
    </row>
    <row r="53" spans="1:6" ht="15.75">
      <c r="A53" s="99"/>
      <c r="B53" s="85"/>
      <c r="C53" s="85"/>
      <c r="D53" s="95">
        <f t="shared" si="3"/>
        <v>0</v>
      </c>
      <c r="E53" s="85"/>
      <c r="F53" s="85">
        <f t="shared" si="5"/>
        <v>1</v>
      </c>
    </row>
    <row r="54" spans="1:6" ht="15.75">
      <c r="A54" s="99"/>
      <c r="B54" s="85"/>
      <c r="C54" s="85"/>
      <c r="D54" s="95">
        <f t="shared" si="3"/>
        <v>0</v>
      </c>
      <c r="E54" s="85"/>
      <c r="F54" s="85">
        <f t="shared" si="5"/>
        <v>1</v>
      </c>
    </row>
    <row r="55" spans="1:6" ht="15.75">
      <c r="A55" s="99"/>
      <c r="B55" s="85"/>
      <c r="C55" s="85"/>
      <c r="D55" s="95">
        <f t="shared" si="3"/>
        <v>0</v>
      </c>
      <c r="E55" s="85"/>
      <c r="F55" s="85">
        <f t="shared" si="5"/>
        <v>1</v>
      </c>
    </row>
    <row r="56" spans="1:6" ht="15.75">
      <c r="A56" s="99"/>
      <c r="B56" s="85"/>
      <c r="C56" s="85"/>
      <c r="D56" s="95">
        <f t="shared" si="3"/>
        <v>0</v>
      </c>
      <c r="E56" s="85"/>
      <c r="F56" s="85">
        <f t="shared" si="5"/>
        <v>1</v>
      </c>
    </row>
    <row r="57" spans="1:6" ht="15.75">
      <c r="A57" s="99"/>
      <c r="B57" s="85"/>
      <c r="C57" s="85"/>
      <c r="D57" s="95">
        <f t="shared" si="3"/>
        <v>0</v>
      </c>
      <c r="E57" s="85"/>
      <c r="F57" s="85">
        <f t="shared" si="5"/>
        <v>1</v>
      </c>
    </row>
    <row r="58" spans="1:6" ht="15.75">
      <c r="A58" s="99"/>
      <c r="B58" s="85"/>
      <c r="C58" s="85"/>
      <c r="D58" s="95">
        <f t="shared" si="3"/>
        <v>0</v>
      </c>
      <c r="E58" s="85"/>
      <c r="F58" s="85">
        <f t="shared" si="5"/>
        <v>1</v>
      </c>
    </row>
    <row r="59" spans="1:6" ht="15.75">
      <c r="A59" s="99"/>
      <c r="B59" s="85"/>
      <c r="C59" s="85"/>
      <c r="D59" s="95">
        <f t="shared" si="3"/>
        <v>0</v>
      </c>
      <c r="E59" s="85"/>
      <c r="F59" s="85">
        <f t="shared" si="5"/>
        <v>1</v>
      </c>
    </row>
    <row r="60" spans="1:6" ht="32.25" customHeight="1">
      <c r="A60" s="99"/>
      <c r="B60" s="85"/>
      <c r="C60" s="85"/>
      <c r="D60" s="95">
        <f t="shared" si="3"/>
        <v>0</v>
      </c>
      <c r="E60" s="85"/>
      <c r="F60" s="85">
        <f t="shared" si="5"/>
        <v>1</v>
      </c>
    </row>
    <row r="61" spans="1:6" ht="15.75">
      <c r="A61" s="99" t="s">
        <v>87</v>
      </c>
      <c r="B61" s="85">
        <v>0</v>
      </c>
      <c r="C61" s="85">
        <v>0</v>
      </c>
      <c r="D61" s="95">
        <f>IF(C61=0,1,B61/C61)</f>
        <v>1</v>
      </c>
      <c r="E61" s="85" t="s">
        <v>27</v>
      </c>
      <c r="F61" s="85">
        <f aca="true" t="shared" si="6" ref="F61:F75">IF(AND(D61&gt;=80%,D61&lt;=120%),2,IF(D61&lt;80%,3,1))</f>
        <v>2</v>
      </c>
    </row>
    <row r="62" spans="1:6" ht="15.75">
      <c r="A62" s="99"/>
      <c r="B62" s="85"/>
      <c r="C62" s="85"/>
      <c r="D62" s="95">
        <f t="shared" si="3"/>
        <v>0</v>
      </c>
      <c r="E62" s="85"/>
      <c r="F62" s="85">
        <f t="shared" si="6"/>
        <v>3</v>
      </c>
    </row>
    <row r="63" spans="1:6" ht="15.75">
      <c r="A63" s="99"/>
      <c r="B63" s="85"/>
      <c r="C63" s="85"/>
      <c r="D63" s="95">
        <f t="shared" si="3"/>
        <v>0</v>
      </c>
      <c r="E63" s="85"/>
      <c r="F63" s="85">
        <f t="shared" si="6"/>
        <v>3</v>
      </c>
    </row>
    <row r="64" spans="1:6" ht="15.75">
      <c r="A64" s="99"/>
      <c r="B64" s="85"/>
      <c r="C64" s="85"/>
      <c r="D64" s="95">
        <f t="shared" si="3"/>
        <v>0</v>
      </c>
      <c r="E64" s="85"/>
      <c r="F64" s="85">
        <f t="shared" si="6"/>
        <v>3</v>
      </c>
    </row>
    <row r="65" spans="1:6" ht="15.75">
      <c r="A65" s="99"/>
      <c r="B65" s="85"/>
      <c r="C65" s="85"/>
      <c r="D65" s="95">
        <f t="shared" si="3"/>
        <v>0</v>
      </c>
      <c r="E65" s="85"/>
      <c r="F65" s="85">
        <f t="shared" si="6"/>
        <v>3</v>
      </c>
    </row>
    <row r="66" spans="1:6" ht="15.75">
      <c r="A66" s="99"/>
      <c r="B66" s="85"/>
      <c r="C66" s="85"/>
      <c r="D66" s="95">
        <f t="shared" si="3"/>
        <v>0</v>
      </c>
      <c r="E66" s="85"/>
      <c r="F66" s="85">
        <f t="shared" si="6"/>
        <v>3</v>
      </c>
    </row>
    <row r="67" spans="1:6" ht="15.75">
      <c r="A67" s="99"/>
      <c r="B67" s="85"/>
      <c r="C67" s="85"/>
      <c r="D67" s="95">
        <f t="shared" si="3"/>
        <v>0</v>
      </c>
      <c r="E67" s="85"/>
      <c r="F67" s="85">
        <f t="shared" si="6"/>
        <v>3</v>
      </c>
    </row>
    <row r="68" spans="1:6" ht="15.75">
      <c r="A68" s="99"/>
      <c r="B68" s="85"/>
      <c r="C68" s="85"/>
      <c r="D68" s="95">
        <f t="shared" si="3"/>
        <v>0</v>
      </c>
      <c r="E68" s="85"/>
      <c r="F68" s="85">
        <f t="shared" si="6"/>
        <v>3</v>
      </c>
    </row>
    <row r="69" spans="1:6" ht="12" customHeight="1">
      <c r="A69" s="99"/>
      <c r="B69" s="85"/>
      <c r="C69" s="85"/>
      <c r="D69" s="95">
        <f t="shared" si="3"/>
        <v>0</v>
      </c>
      <c r="E69" s="85"/>
      <c r="F69" s="85">
        <f t="shared" si="6"/>
        <v>3</v>
      </c>
    </row>
    <row r="70" spans="1:6" ht="15.75">
      <c r="A70" s="99" t="s">
        <v>88</v>
      </c>
      <c r="B70" s="85">
        <v>0</v>
      </c>
      <c r="C70" s="85">
        <v>0</v>
      </c>
      <c r="D70" s="95">
        <f>IF(C70=0,1,B70/C70)</f>
        <v>1</v>
      </c>
      <c r="E70" s="85" t="s">
        <v>27</v>
      </c>
      <c r="F70" s="85">
        <f t="shared" si="6"/>
        <v>2</v>
      </c>
    </row>
    <row r="71" spans="1:6" ht="15.75">
      <c r="A71" s="99"/>
      <c r="B71" s="85"/>
      <c r="C71" s="85"/>
      <c r="D71" s="95">
        <f t="shared" si="3"/>
        <v>0</v>
      </c>
      <c r="E71" s="85"/>
      <c r="F71" s="85">
        <f t="shared" si="6"/>
        <v>3</v>
      </c>
    </row>
    <row r="72" spans="1:6" ht="15.75">
      <c r="A72" s="99"/>
      <c r="B72" s="85"/>
      <c r="C72" s="85"/>
      <c r="D72" s="95">
        <f t="shared" si="3"/>
        <v>0</v>
      </c>
      <c r="E72" s="85"/>
      <c r="F72" s="85">
        <f t="shared" si="6"/>
        <v>3</v>
      </c>
    </row>
    <row r="73" spans="1:6" ht="15.75">
      <c r="A73" s="99"/>
      <c r="B73" s="85"/>
      <c r="C73" s="85"/>
      <c r="D73" s="95">
        <f t="shared" si="3"/>
        <v>0</v>
      </c>
      <c r="E73" s="85"/>
      <c r="F73" s="85">
        <f t="shared" si="6"/>
        <v>3</v>
      </c>
    </row>
    <row r="74" spans="1:6" ht="15.75">
      <c r="A74" s="99"/>
      <c r="B74" s="85"/>
      <c r="C74" s="85"/>
      <c r="D74" s="95">
        <f t="shared" si="3"/>
        <v>0</v>
      </c>
      <c r="E74" s="85"/>
      <c r="F74" s="85">
        <f t="shared" si="6"/>
        <v>3</v>
      </c>
    </row>
    <row r="75" spans="1:6" ht="15.75">
      <c r="A75" s="99"/>
      <c r="B75" s="85"/>
      <c r="C75" s="85"/>
      <c r="D75" s="95">
        <f t="shared" si="3"/>
        <v>0</v>
      </c>
      <c r="E75" s="85"/>
      <c r="F75" s="85">
        <f t="shared" si="6"/>
        <v>3</v>
      </c>
    </row>
    <row r="76" spans="1:6" ht="6.75" customHeight="1">
      <c r="A76" s="40"/>
      <c r="B76" s="25"/>
      <c r="C76" s="25"/>
      <c r="D76" s="41"/>
      <c r="E76" s="25"/>
      <c r="F76" s="25"/>
    </row>
    <row r="77" spans="1:6" ht="15.75">
      <c r="A77" s="99" t="s">
        <v>89</v>
      </c>
      <c r="B77" s="85" t="s">
        <v>24</v>
      </c>
      <c r="C77" s="85" t="s">
        <v>24</v>
      </c>
      <c r="D77" s="95" t="s">
        <v>29</v>
      </c>
      <c r="E77" s="85" t="s">
        <v>25</v>
      </c>
      <c r="F77" s="89">
        <f>(F81+F86)/2</f>
        <v>1.5</v>
      </c>
    </row>
    <row r="78" spans="1:6" ht="15.75">
      <c r="A78" s="99"/>
      <c r="B78" s="85"/>
      <c r="C78" s="85"/>
      <c r="D78" s="95"/>
      <c r="E78" s="85"/>
      <c r="F78" s="89"/>
    </row>
    <row r="79" spans="1:6" ht="15.75">
      <c r="A79" s="99"/>
      <c r="B79" s="85"/>
      <c r="C79" s="85"/>
      <c r="D79" s="95"/>
      <c r="E79" s="85"/>
      <c r="F79" s="89"/>
    </row>
    <row r="80" spans="1:6" ht="15.75">
      <c r="A80" s="40" t="s">
        <v>26</v>
      </c>
      <c r="B80" s="25"/>
      <c r="C80" s="25"/>
      <c r="D80" s="41"/>
      <c r="E80" s="25"/>
      <c r="F80" s="25"/>
    </row>
    <row r="81" spans="1:6" ht="15.75">
      <c r="A81" s="99" t="s">
        <v>90</v>
      </c>
      <c r="B81" s="85">
        <v>5</v>
      </c>
      <c r="C81" s="85">
        <v>10</v>
      </c>
      <c r="D81" s="95">
        <f>IF(C81=0,0,B81/C81)</f>
        <v>0.5</v>
      </c>
      <c r="E81" s="85" t="s">
        <v>31</v>
      </c>
      <c r="F81" s="85">
        <f>IF(AND(D81&gt;=80%,D81&lt;=120%),2,IF(D81&lt;80%,1,3))</f>
        <v>1</v>
      </c>
    </row>
    <row r="82" spans="1:6" ht="15.75">
      <c r="A82" s="99"/>
      <c r="B82" s="85"/>
      <c r="C82" s="85"/>
      <c r="D82" s="95">
        <f>IF(C82=0,0,B82/C82)</f>
        <v>0</v>
      </c>
      <c r="E82" s="85"/>
      <c r="F82" s="85">
        <f>IF(AND(D82&gt;=80%,D82&lt;=120%),2,IF(D82&lt;80%,1,3))</f>
        <v>1</v>
      </c>
    </row>
    <row r="83" spans="1:6" ht="15.75">
      <c r="A83" s="99"/>
      <c r="B83" s="85"/>
      <c r="C83" s="85"/>
      <c r="D83" s="95">
        <f>IF(C83=0,0,B83/C83)</f>
        <v>0</v>
      </c>
      <c r="E83" s="85"/>
      <c r="F83" s="85">
        <f>IF(AND(D83&gt;=80%,D83&lt;=120%),2,IF(D83&lt;80%,1,3))</f>
        <v>1</v>
      </c>
    </row>
    <row r="84" spans="1:6" ht="15.75">
      <c r="A84" s="99"/>
      <c r="B84" s="85"/>
      <c r="C84" s="85"/>
      <c r="D84" s="95">
        <f>IF(C84=0,0,B84/C84)</f>
        <v>0</v>
      </c>
      <c r="E84" s="85"/>
      <c r="F84" s="85">
        <f>IF(AND(D84&gt;=80%,D84&lt;=120%),2,IF(D84&lt;80%,1,3))</f>
        <v>1</v>
      </c>
    </row>
    <row r="85" spans="1:6" ht="15.75">
      <c r="A85" s="99"/>
      <c r="B85" s="85"/>
      <c r="C85" s="85"/>
      <c r="D85" s="95">
        <f>IF(C85=0,0,B85/C85)</f>
        <v>0</v>
      </c>
      <c r="E85" s="85"/>
      <c r="F85" s="85">
        <f>IF(AND(D85&gt;=80%,D85&lt;=120%),2,IF(D85&lt;80%,1,3))</f>
        <v>1</v>
      </c>
    </row>
    <row r="86" spans="1:6" ht="15.75">
      <c r="A86" s="99" t="s">
        <v>91</v>
      </c>
      <c r="B86" s="85" t="s">
        <v>24</v>
      </c>
      <c r="C86" s="85" t="s">
        <v>24</v>
      </c>
      <c r="D86" s="95">
        <v>1</v>
      </c>
      <c r="E86" s="85" t="s">
        <v>27</v>
      </c>
      <c r="F86" s="85">
        <f aca="true" t="shared" si="7" ref="F86:F92">IF(AND(D86&gt;=80%,D86&lt;=120%),2,IF(D86&lt;80%,3,1))</f>
        <v>2</v>
      </c>
    </row>
    <row r="87" spans="1:6" ht="15.75">
      <c r="A87" s="99"/>
      <c r="B87" s="85"/>
      <c r="C87" s="85"/>
      <c r="D87" s="95">
        <f aca="true" t="shared" si="8" ref="D87:D92">(D88+D89+D90)/3</f>
        <v>0.681755829903978</v>
      </c>
      <c r="E87" s="85"/>
      <c r="F87" s="85">
        <f t="shared" si="7"/>
        <v>3</v>
      </c>
    </row>
    <row r="88" spans="1:6" ht="15.75">
      <c r="A88" s="99"/>
      <c r="B88" s="85"/>
      <c r="C88" s="85"/>
      <c r="D88" s="95">
        <f t="shared" si="8"/>
        <v>0.6502057613168724</v>
      </c>
      <c r="E88" s="85"/>
      <c r="F88" s="85">
        <f t="shared" si="7"/>
        <v>3</v>
      </c>
    </row>
    <row r="89" spans="1:6" ht="15.75">
      <c r="A89" s="99"/>
      <c r="B89" s="85"/>
      <c r="C89" s="85"/>
      <c r="D89" s="95">
        <f t="shared" si="8"/>
        <v>0.6543209876543209</v>
      </c>
      <c r="E89" s="85"/>
      <c r="F89" s="85">
        <f t="shared" si="7"/>
        <v>3</v>
      </c>
    </row>
    <row r="90" spans="1:6" ht="15.75">
      <c r="A90" s="99"/>
      <c r="B90" s="85"/>
      <c r="C90" s="85"/>
      <c r="D90" s="95">
        <f t="shared" si="8"/>
        <v>0.7407407407407408</v>
      </c>
      <c r="E90" s="85"/>
      <c r="F90" s="85">
        <f t="shared" si="7"/>
        <v>3</v>
      </c>
    </row>
    <row r="91" spans="1:6" ht="15.75">
      <c r="A91" s="99"/>
      <c r="B91" s="85"/>
      <c r="C91" s="85"/>
      <c r="D91" s="95">
        <f t="shared" si="8"/>
        <v>0.5555555555555555</v>
      </c>
      <c r="E91" s="85"/>
      <c r="F91" s="85">
        <f t="shared" si="7"/>
        <v>3</v>
      </c>
    </row>
    <row r="92" spans="1:6" ht="15.75">
      <c r="A92" s="99"/>
      <c r="B92" s="85"/>
      <c r="C92" s="85"/>
      <c r="D92" s="95">
        <f t="shared" si="8"/>
        <v>0.6666666666666666</v>
      </c>
      <c r="E92" s="85"/>
      <c r="F92" s="85">
        <f t="shared" si="7"/>
        <v>3</v>
      </c>
    </row>
    <row r="93" spans="1:6" ht="15.75">
      <c r="A93" s="99" t="s">
        <v>92</v>
      </c>
      <c r="B93" s="85">
        <v>0</v>
      </c>
      <c r="C93" s="85">
        <v>0</v>
      </c>
      <c r="D93" s="95">
        <f>IF(C93=0,1,B93/C93)</f>
        <v>1</v>
      </c>
      <c r="E93" s="85" t="s">
        <v>25</v>
      </c>
      <c r="F93" s="85" t="s">
        <v>29</v>
      </c>
    </row>
    <row r="94" spans="1:6" ht="15.75">
      <c r="A94" s="99"/>
      <c r="B94" s="85"/>
      <c r="C94" s="85"/>
      <c r="D94" s="95">
        <f aca="true" t="shared" si="9" ref="D94:D100">IF(C94=0,0,B94/C94)</f>
        <v>0</v>
      </c>
      <c r="E94" s="85"/>
      <c r="F94" s="85"/>
    </row>
    <row r="95" spans="1:6" ht="15.75">
      <c r="A95" s="99" t="s">
        <v>93</v>
      </c>
      <c r="B95" s="85">
        <v>0</v>
      </c>
      <c r="C95" s="85">
        <v>0</v>
      </c>
      <c r="D95" s="95">
        <f>IF(C95=0,1,B95/C95)</f>
        <v>1</v>
      </c>
      <c r="E95" s="85" t="s">
        <v>25</v>
      </c>
      <c r="F95" s="85" t="s">
        <v>29</v>
      </c>
    </row>
    <row r="96" spans="1:6" ht="15.75">
      <c r="A96" s="99"/>
      <c r="B96" s="85"/>
      <c r="C96" s="85"/>
      <c r="D96" s="95">
        <f t="shared" si="9"/>
        <v>0</v>
      </c>
      <c r="E96" s="85"/>
      <c r="F96" s="85"/>
    </row>
    <row r="97" spans="1:6" ht="15.75">
      <c r="A97" s="99"/>
      <c r="B97" s="85"/>
      <c r="C97" s="85"/>
      <c r="D97" s="95">
        <f t="shared" si="9"/>
        <v>0</v>
      </c>
      <c r="E97" s="85"/>
      <c r="F97" s="85"/>
    </row>
    <row r="98" spans="1:6" ht="15.75">
      <c r="A98" s="99" t="s">
        <v>94</v>
      </c>
      <c r="B98" s="85">
        <v>0</v>
      </c>
      <c r="C98" s="85">
        <v>0</v>
      </c>
      <c r="D98" s="95">
        <f>IF(C98=0,1,B98/C98)</f>
        <v>1</v>
      </c>
      <c r="E98" s="85" t="s">
        <v>25</v>
      </c>
      <c r="F98" s="85" t="s">
        <v>29</v>
      </c>
    </row>
    <row r="99" spans="1:6" ht="15.75">
      <c r="A99" s="99"/>
      <c r="B99" s="85"/>
      <c r="C99" s="85"/>
      <c r="D99" s="95">
        <f t="shared" si="9"/>
        <v>0</v>
      </c>
      <c r="E99" s="85"/>
      <c r="F99" s="85"/>
    </row>
    <row r="100" spans="1:6" ht="15.75">
      <c r="A100" s="99"/>
      <c r="B100" s="85"/>
      <c r="C100" s="85"/>
      <c r="D100" s="95">
        <f t="shared" si="9"/>
        <v>0</v>
      </c>
      <c r="E100" s="85"/>
      <c r="F100" s="85"/>
    </row>
    <row r="101" spans="1:6" ht="15.75">
      <c r="A101" s="40"/>
      <c r="B101" s="25"/>
      <c r="C101" s="25"/>
      <c r="D101" s="41"/>
      <c r="E101" s="25"/>
      <c r="F101" s="25"/>
    </row>
    <row r="102" spans="1:6" ht="15.75">
      <c r="A102" s="99" t="s">
        <v>95</v>
      </c>
      <c r="B102" s="85">
        <v>0</v>
      </c>
      <c r="C102" s="85">
        <v>0</v>
      </c>
      <c r="D102" s="95">
        <f>D103</f>
        <v>1</v>
      </c>
      <c r="E102" s="85" t="s">
        <v>31</v>
      </c>
      <c r="F102" s="89">
        <f>IF(AND(D102&gt;=80%,D102&lt;=120%),2,IF(D102&lt;80%,1,3))</f>
        <v>2</v>
      </c>
    </row>
    <row r="103" spans="1:6" ht="15.75">
      <c r="A103" s="99"/>
      <c r="B103" s="85"/>
      <c r="C103" s="85"/>
      <c r="D103" s="95">
        <f>D104</f>
        <v>1</v>
      </c>
      <c r="E103" s="85"/>
      <c r="F103" s="89">
        <f>IF(AND(D103&gt;=80%,D103&lt;=120%),2,IF(D103&lt;80%,1,3))</f>
        <v>2</v>
      </c>
    </row>
    <row r="104" spans="1:6" ht="15.75">
      <c r="A104" s="99"/>
      <c r="B104" s="85"/>
      <c r="C104" s="85"/>
      <c r="D104" s="95">
        <f>D105</f>
        <v>1</v>
      </c>
      <c r="E104" s="85"/>
      <c r="F104" s="89">
        <f>IF(AND(D104&gt;=80%,D104&lt;=120%),2,IF(D104&lt;80%,1,3))</f>
        <v>2</v>
      </c>
    </row>
    <row r="105" spans="1:6" ht="15.75">
      <c r="A105" s="99"/>
      <c r="B105" s="85"/>
      <c r="C105" s="85"/>
      <c r="D105" s="95">
        <f>D106</f>
        <v>1</v>
      </c>
      <c r="E105" s="85"/>
      <c r="F105" s="89">
        <f>IF(AND(D105&gt;=80%,D105&lt;=120%),2,IF(D105&lt;80%,1,3))</f>
        <v>2</v>
      </c>
    </row>
    <row r="106" spans="1:6" ht="15.75">
      <c r="A106" s="99" t="s">
        <v>96</v>
      </c>
      <c r="B106" s="85">
        <v>0</v>
      </c>
      <c r="C106" s="85">
        <v>0</v>
      </c>
      <c r="D106" s="95">
        <f>IF(C106=0,1,B106/C106)</f>
        <v>1</v>
      </c>
      <c r="E106" s="85"/>
      <c r="F106" s="85"/>
    </row>
    <row r="107" spans="1:6" ht="15.75">
      <c r="A107" s="99"/>
      <c r="B107" s="85"/>
      <c r="C107" s="85"/>
      <c r="D107" s="95">
        <f aca="true" t="shared" si="10" ref="D107:D112">IF(C107=0,0,B107/C107)</f>
        <v>0</v>
      </c>
      <c r="E107" s="85"/>
      <c r="F107" s="85"/>
    </row>
    <row r="108" spans="1:6" ht="15.75">
      <c r="A108" s="99"/>
      <c r="B108" s="85"/>
      <c r="C108" s="85"/>
      <c r="D108" s="95">
        <f t="shared" si="10"/>
        <v>0</v>
      </c>
      <c r="E108" s="85"/>
      <c r="F108" s="85"/>
    </row>
    <row r="109" spans="1:6" ht="15.75">
      <c r="A109" s="99"/>
      <c r="B109" s="85"/>
      <c r="C109" s="85"/>
      <c r="D109" s="95">
        <f t="shared" si="10"/>
        <v>0</v>
      </c>
      <c r="E109" s="85"/>
      <c r="F109" s="85"/>
    </row>
    <row r="110" spans="1:6" ht="15.75">
      <c r="A110" s="99"/>
      <c r="B110" s="85"/>
      <c r="C110" s="85"/>
      <c r="D110" s="95">
        <f t="shared" si="10"/>
        <v>0</v>
      </c>
      <c r="E110" s="85"/>
      <c r="F110" s="85"/>
    </row>
    <row r="111" spans="1:6" ht="15.75">
      <c r="A111" s="99"/>
      <c r="B111" s="85"/>
      <c r="C111" s="85"/>
      <c r="D111" s="95">
        <f t="shared" si="10"/>
        <v>0</v>
      </c>
      <c r="E111" s="85"/>
      <c r="F111" s="85"/>
    </row>
    <row r="112" spans="1:6" ht="15.75">
      <c r="A112" s="99"/>
      <c r="B112" s="85"/>
      <c r="C112" s="85"/>
      <c r="D112" s="95">
        <f t="shared" si="10"/>
        <v>0</v>
      </c>
      <c r="E112" s="85"/>
      <c r="F112" s="85"/>
    </row>
    <row r="113" spans="1:6" ht="15.75">
      <c r="A113" s="40"/>
      <c r="B113" s="25"/>
      <c r="C113" s="25"/>
      <c r="D113" s="41"/>
      <c r="E113" s="25"/>
      <c r="F113" s="25"/>
    </row>
    <row r="114" spans="1:6" ht="15.75">
      <c r="A114" s="99" t="s">
        <v>97</v>
      </c>
      <c r="B114" s="85" t="s">
        <v>24</v>
      </c>
      <c r="C114" s="85" t="s">
        <v>24</v>
      </c>
      <c r="D114" s="95" t="s">
        <v>29</v>
      </c>
      <c r="E114" s="85" t="s">
        <v>25</v>
      </c>
      <c r="F114" s="89">
        <f>(F123+F129)/2</f>
        <v>2</v>
      </c>
    </row>
    <row r="115" spans="1:6" ht="15.75">
      <c r="A115" s="99"/>
      <c r="B115" s="85"/>
      <c r="C115" s="85"/>
      <c r="D115" s="95"/>
      <c r="E115" s="85"/>
      <c r="F115" s="89">
        <f aca="true" t="shared" si="11" ref="F115:F121">(F117+F118)/2</f>
        <v>1.0625</v>
      </c>
    </row>
    <row r="116" spans="1:6" ht="15.75">
      <c r="A116" s="99"/>
      <c r="B116" s="85"/>
      <c r="C116" s="85"/>
      <c r="D116" s="95"/>
      <c r="E116" s="85"/>
      <c r="F116" s="89">
        <f t="shared" si="11"/>
        <v>1</v>
      </c>
    </row>
    <row r="117" spans="1:6" ht="15.75">
      <c r="A117" s="99"/>
      <c r="B117" s="85"/>
      <c r="C117" s="85"/>
      <c r="D117" s="95"/>
      <c r="E117" s="85"/>
      <c r="F117" s="89">
        <f t="shared" si="11"/>
        <v>0.875</v>
      </c>
    </row>
    <row r="118" spans="1:6" ht="15.75">
      <c r="A118" s="99"/>
      <c r="B118" s="85"/>
      <c r="C118" s="85"/>
      <c r="D118" s="95"/>
      <c r="E118" s="85"/>
      <c r="F118" s="89">
        <f t="shared" si="11"/>
        <v>1.25</v>
      </c>
    </row>
    <row r="119" spans="1:6" ht="15.75">
      <c r="A119" s="99"/>
      <c r="B119" s="85"/>
      <c r="C119" s="85"/>
      <c r="D119" s="95"/>
      <c r="E119" s="85"/>
      <c r="F119" s="89">
        <f t="shared" si="11"/>
        <v>0.75</v>
      </c>
    </row>
    <row r="120" spans="1:6" ht="15.75">
      <c r="A120" s="99"/>
      <c r="B120" s="85"/>
      <c r="C120" s="85"/>
      <c r="D120" s="95"/>
      <c r="E120" s="85"/>
      <c r="F120" s="89">
        <f t="shared" si="11"/>
        <v>1</v>
      </c>
    </row>
    <row r="121" spans="1:6" ht="9" customHeight="1">
      <c r="A121" s="99"/>
      <c r="B121" s="85"/>
      <c r="C121" s="85"/>
      <c r="D121" s="95"/>
      <c r="E121" s="85"/>
      <c r="F121" s="89">
        <f t="shared" si="11"/>
        <v>1.5</v>
      </c>
    </row>
    <row r="122" spans="1:6" ht="15.75">
      <c r="A122" s="40" t="s">
        <v>26</v>
      </c>
      <c r="B122" s="25"/>
      <c r="C122" s="25"/>
      <c r="D122" s="41"/>
      <c r="E122" s="25"/>
      <c r="F122" s="25"/>
    </row>
    <row r="123" spans="1:6" ht="15.75">
      <c r="A123" s="99" t="s">
        <v>98</v>
      </c>
      <c r="B123" s="85">
        <v>0</v>
      </c>
      <c r="C123" s="85">
        <v>0</v>
      </c>
      <c r="D123" s="95">
        <f>IF(C123=0,1,B123/C123)</f>
        <v>1</v>
      </c>
      <c r="E123" s="85" t="s">
        <v>31</v>
      </c>
      <c r="F123" s="85">
        <f aca="true" t="shared" si="12" ref="F123:F128">IF(AND(D123&gt;=80%,D123&lt;=120%),2,IF(D123&lt;80%,1,3))</f>
        <v>2</v>
      </c>
    </row>
    <row r="124" spans="1:6" ht="15.75">
      <c r="A124" s="99"/>
      <c r="B124" s="85"/>
      <c r="C124" s="85"/>
      <c r="D124" s="95">
        <f aca="true" t="shared" si="13" ref="D124:D139">IF(C124=0,0,B124/C124)</f>
        <v>0</v>
      </c>
      <c r="E124" s="85"/>
      <c r="F124" s="85">
        <f t="shared" si="12"/>
        <v>1</v>
      </c>
    </row>
    <row r="125" spans="1:6" ht="15.75">
      <c r="A125" s="99"/>
      <c r="B125" s="85"/>
      <c r="C125" s="85"/>
      <c r="D125" s="95">
        <f t="shared" si="13"/>
        <v>0</v>
      </c>
      <c r="E125" s="85"/>
      <c r="F125" s="85">
        <f t="shared" si="12"/>
        <v>1</v>
      </c>
    </row>
    <row r="126" spans="1:6" ht="15.75">
      <c r="A126" s="99"/>
      <c r="B126" s="85"/>
      <c r="C126" s="85"/>
      <c r="D126" s="95">
        <f t="shared" si="13"/>
        <v>0</v>
      </c>
      <c r="E126" s="85"/>
      <c r="F126" s="85">
        <f t="shared" si="12"/>
        <v>1</v>
      </c>
    </row>
    <row r="127" spans="1:6" ht="15.75">
      <c r="A127" s="99"/>
      <c r="B127" s="85"/>
      <c r="C127" s="85"/>
      <c r="D127" s="95">
        <f t="shared" si="13"/>
        <v>0</v>
      </c>
      <c r="E127" s="85"/>
      <c r="F127" s="85">
        <f t="shared" si="12"/>
        <v>1</v>
      </c>
    </row>
    <row r="128" spans="1:6" ht="15.75">
      <c r="A128" s="99"/>
      <c r="B128" s="85"/>
      <c r="C128" s="85"/>
      <c r="D128" s="95">
        <f t="shared" si="13"/>
        <v>0</v>
      </c>
      <c r="E128" s="85"/>
      <c r="F128" s="85">
        <f t="shared" si="12"/>
        <v>1</v>
      </c>
    </row>
    <row r="129" spans="1:6" ht="15.75">
      <c r="A129" s="99" t="s">
        <v>99</v>
      </c>
      <c r="B129" s="85">
        <v>0</v>
      </c>
      <c r="C129" s="85">
        <v>0</v>
      </c>
      <c r="D129" s="95">
        <f>IF(C129=0,1,B129/C129)</f>
        <v>1</v>
      </c>
      <c r="E129" s="85" t="s">
        <v>27</v>
      </c>
      <c r="F129" s="85">
        <f aca="true" t="shared" si="14" ref="F129:F139">IF(AND(D129&gt;=80%,D129&lt;=120%),2,IF(D129&lt;80%,3,1))</f>
        <v>2</v>
      </c>
    </row>
    <row r="130" spans="1:6" ht="15.75">
      <c r="A130" s="99"/>
      <c r="B130" s="85"/>
      <c r="C130" s="85"/>
      <c r="D130" s="95">
        <f t="shared" si="13"/>
        <v>0</v>
      </c>
      <c r="E130" s="85"/>
      <c r="F130" s="85">
        <f t="shared" si="14"/>
        <v>3</v>
      </c>
    </row>
    <row r="131" spans="1:6" ht="15.75">
      <c r="A131" s="99"/>
      <c r="B131" s="85"/>
      <c r="C131" s="85"/>
      <c r="D131" s="95">
        <f t="shared" si="13"/>
        <v>0</v>
      </c>
      <c r="E131" s="85"/>
      <c r="F131" s="85">
        <f t="shared" si="14"/>
        <v>3</v>
      </c>
    </row>
    <row r="132" spans="1:6" ht="15.75">
      <c r="A132" s="99"/>
      <c r="B132" s="85"/>
      <c r="C132" s="85"/>
      <c r="D132" s="95">
        <f t="shared" si="13"/>
        <v>0</v>
      </c>
      <c r="E132" s="85"/>
      <c r="F132" s="85">
        <f t="shared" si="14"/>
        <v>3</v>
      </c>
    </row>
    <row r="133" spans="1:6" ht="15.75">
      <c r="A133" s="99"/>
      <c r="B133" s="85"/>
      <c r="C133" s="85"/>
      <c r="D133" s="95">
        <f t="shared" si="13"/>
        <v>0</v>
      </c>
      <c r="E133" s="85"/>
      <c r="F133" s="85">
        <f t="shared" si="14"/>
        <v>3</v>
      </c>
    </row>
    <row r="134" spans="1:6" ht="15.75">
      <c r="A134" s="99"/>
      <c r="B134" s="85"/>
      <c r="C134" s="85"/>
      <c r="D134" s="95">
        <f t="shared" si="13"/>
        <v>0</v>
      </c>
      <c r="E134" s="85"/>
      <c r="F134" s="85">
        <f t="shared" si="14"/>
        <v>3</v>
      </c>
    </row>
    <row r="135" spans="1:6" ht="15.75">
      <c r="A135" s="99"/>
      <c r="B135" s="85"/>
      <c r="C135" s="85"/>
      <c r="D135" s="95">
        <f t="shared" si="13"/>
        <v>0</v>
      </c>
      <c r="E135" s="85"/>
      <c r="F135" s="85">
        <f t="shared" si="14"/>
        <v>3</v>
      </c>
    </row>
    <row r="136" spans="1:6" ht="15.75">
      <c r="A136" s="99"/>
      <c r="B136" s="85"/>
      <c r="C136" s="85"/>
      <c r="D136" s="95">
        <f t="shared" si="13"/>
        <v>0</v>
      </c>
      <c r="E136" s="85"/>
      <c r="F136" s="85">
        <f t="shared" si="14"/>
        <v>3</v>
      </c>
    </row>
    <row r="137" spans="1:6" ht="15.75">
      <c r="A137" s="99"/>
      <c r="B137" s="85"/>
      <c r="C137" s="85"/>
      <c r="D137" s="95">
        <f t="shared" si="13"/>
        <v>0</v>
      </c>
      <c r="E137" s="85"/>
      <c r="F137" s="85">
        <f t="shared" si="14"/>
        <v>3</v>
      </c>
    </row>
    <row r="138" spans="1:6" ht="15.75">
      <c r="A138" s="99"/>
      <c r="B138" s="85"/>
      <c r="C138" s="85"/>
      <c r="D138" s="95">
        <f t="shared" si="13"/>
        <v>0</v>
      </c>
      <c r="E138" s="85"/>
      <c r="F138" s="85">
        <f t="shared" si="14"/>
        <v>3</v>
      </c>
    </row>
    <row r="139" spans="1:6" ht="39.75" customHeight="1">
      <c r="A139" s="99"/>
      <c r="B139" s="85"/>
      <c r="C139" s="85"/>
      <c r="D139" s="95">
        <f t="shared" si="13"/>
        <v>0</v>
      </c>
      <c r="E139" s="85"/>
      <c r="F139" s="85">
        <f t="shared" si="14"/>
        <v>3</v>
      </c>
    </row>
    <row r="140" spans="1:6" ht="15.75">
      <c r="A140" s="40"/>
      <c r="B140" s="25"/>
      <c r="C140" s="25"/>
      <c r="D140" s="41"/>
      <c r="E140" s="25"/>
      <c r="F140" s="25"/>
    </row>
    <row r="141" spans="1:6" ht="31.5">
      <c r="A141" s="40" t="s">
        <v>100</v>
      </c>
      <c r="B141" s="25" t="s">
        <v>24</v>
      </c>
      <c r="C141" s="25" t="s">
        <v>24</v>
      </c>
      <c r="D141" s="41" t="s">
        <v>29</v>
      </c>
      <c r="E141" s="25" t="s">
        <v>25</v>
      </c>
      <c r="F141" s="30">
        <f>(F13+F22+F77+F102+F114)/5</f>
        <v>1.9</v>
      </c>
    </row>
    <row r="144" spans="1:2" ht="15.75">
      <c r="A144" s="2" t="s">
        <v>172</v>
      </c>
      <c r="B144" s="2" t="s">
        <v>176</v>
      </c>
    </row>
    <row r="145" ht="15.75">
      <c r="A145" s="1"/>
    </row>
  </sheetData>
  <sheetProtection/>
  <mergeCells count="124">
    <mergeCell ref="A123:A128"/>
    <mergeCell ref="C93:C94"/>
    <mergeCell ref="A4:F4"/>
    <mergeCell ref="A5:F5"/>
    <mergeCell ref="A129:A139"/>
    <mergeCell ref="E129:E139"/>
    <mergeCell ref="A114:A121"/>
    <mergeCell ref="B114:B121"/>
    <mergeCell ref="C114:C121"/>
    <mergeCell ref="D114:D121"/>
    <mergeCell ref="E114:E121"/>
    <mergeCell ref="B22:B24"/>
    <mergeCell ref="E123:E128"/>
    <mergeCell ref="B129:B139"/>
    <mergeCell ref="A102:A105"/>
    <mergeCell ref="B86:B92"/>
    <mergeCell ref="C86:C92"/>
    <mergeCell ref="A106:A112"/>
    <mergeCell ref="A93:A94"/>
    <mergeCell ref="A95:A97"/>
    <mergeCell ref="B95:B97"/>
    <mergeCell ref="C95:C97"/>
    <mergeCell ref="D95:D97"/>
    <mergeCell ref="A13:A20"/>
    <mergeCell ref="B13:B20"/>
    <mergeCell ref="C13:C20"/>
    <mergeCell ref="C22:C24"/>
    <mergeCell ref="B52:B60"/>
    <mergeCell ref="A33:A40"/>
    <mergeCell ref="B33:B40"/>
    <mergeCell ref="A98:A100"/>
    <mergeCell ref="C52:C60"/>
    <mergeCell ref="A52:A60"/>
    <mergeCell ref="B98:B100"/>
    <mergeCell ref="A81:A85"/>
    <mergeCell ref="A86:A92"/>
    <mergeCell ref="A61:A69"/>
    <mergeCell ref="A70:A75"/>
    <mergeCell ref="B93:B94"/>
    <mergeCell ref="B81:B85"/>
    <mergeCell ref="C81:C85"/>
    <mergeCell ref="D81:D85"/>
    <mergeCell ref="A7:A11"/>
    <mergeCell ref="B9:B11"/>
    <mergeCell ref="C9:C11"/>
    <mergeCell ref="D7:D11"/>
    <mergeCell ref="B7:C8"/>
    <mergeCell ref="A22:A24"/>
    <mergeCell ref="A41:A51"/>
    <mergeCell ref="B77:B79"/>
    <mergeCell ref="C77:C79"/>
    <mergeCell ref="D77:D79"/>
    <mergeCell ref="B70:B75"/>
    <mergeCell ref="C70:C75"/>
    <mergeCell ref="D70:D75"/>
    <mergeCell ref="B41:B51"/>
    <mergeCell ref="D52:D60"/>
    <mergeCell ref="C41:C51"/>
    <mergeCell ref="A77:A79"/>
    <mergeCell ref="B61:B69"/>
    <mergeCell ref="F93:F94"/>
    <mergeCell ref="E95:E97"/>
    <mergeCell ref="F95:F97"/>
    <mergeCell ref="D93:D94"/>
    <mergeCell ref="E93:E94"/>
    <mergeCell ref="F77:F79"/>
    <mergeCell ref="F81:F85"/>
    <mergeCell ref="E86:E92"/>
    <mergeCell ref="D86:D92"/>
    <mergeCell ref="F86:F92"/>
    <mergeCell ref="E81:E85"/>
    <mergeCell ref="E77:E79"/>
    <mergeCell ref="E106:E112"/>
    <mergeCell ref="F106:F112"/>
    <mergeCell ref="D102:D105"/>
    <mergeCell ref="E98:E100"/>
    <mergeCell ref="F98:F100"/>
    <mergeCell ref="E102:E105"/>
    <mergeCell ref="D98:D100"/>
    <mergeCell ref="B102:B105"/>
    <mergeCell ref="C102:C105"/>
    <mergeCell ref="B106:B112"/>
    <mergeCell ref="C106:C112"/>
    <mergeCell ref="D106:D112"/>
    <mergeCell ref="C26:C32"/>
    <mergeCell ref="F129:F139"/>
    <mergeCell ref="B123:B128"/>
    <mergeCell ref="C123:C128"/>
    <mergeCell ref="D123:D128"/>
    <mergeCell ref="F123:F128"/>
    <mergeCell ref="C129:C139"/>
    <mergeCell ref="D129:D139"/>
    <mergeCell ref="F102:F105"/>
    <mergeCell ref="C98:C100"/>
    <mergeCell ref="F33:F40"/>
    <mergeCell ref="F114:F121"/>
    <mergeCell ref="F7:F11"/>
    <mergeCell ref="F41:F51"/>
    <mergeCell ref="A26:A32"/>
    <mergeCell ref="E26:E32"/>
    <mergeCell ref="D33:D40"/>
    <mergeCell ref="D41:D51"/>
    <mergeCell ref="E41:E51"/>
    <mergeCell ref="B26:B32"/>
    <mergeCell ref="E13:E20"/>
    <mergeCell ref="C33:C40"/>
    <mergeCell ref="F70:F75"/>
    <mergeCell ref="F61:F69"/>
    <mergeCell ref="F26:F32"/>
    <mergeCell ref="E61:E69"/>
    <mergeCell ref="E70:E75"/>
    <mergeCell ref="E33:E40"/>
    <mergeCell ref="E52:E60"/>
    <mergeCell ref="F52:F60"/>
    <mergeCell ref="D22:D24"/>
    <mergeCell ref="E22:E24"/>
    <mergeCell ref="A2:F2"/>
    <mergeCell ref="C61:C69"/>
    <mergeCell ref="D61:D69"/>
    <mergeCell ref="F13:F20"/>
    <mergeCell ref="E7:E11"/>
    <mergeCell ref="D13:D20"/>
    <mergeCell ref="F22:F24"/>
    <mergeCell ref="D26:D3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6"/>
  <sheetViews>
    <sheetView zoomScalePageLayoutView="0" workbookViewId="0" topLeftCell="A19">
      <selection activeCell="B57" sqref="B57"/>
    </sheetView>
  </sheetViews>
  <sheetFormatPr defaultColWidth="9.140625" defaultRowHeight="15"/>
  <cols>
    <col min="1" max="1" width="43.140625" style="2" customWidth="1"/>
    <col min="2" max="16384" width="9.140625" style="2" customWidth="1"/>
  </cols>
  <sheetData>
    <row r="2" spans="1:6" ht="15.75">
      <c r="A2" s="74" t="s">
        <v>101</v>
      </c>
      <c r="B2" s="74"/>
      <c r="C2" s="74"/>
      <c r="D2" s="74"/>
      <c r="E2" s="74"/>
      <c r="F2" s="21"/>
    </row>
    <row r="3" spans="1:6" ht="15.75">
      <c r="A3" s="74" t="s">
        <v>168</v>
      </c>
      <c r="B3" s="74"/>
      <c r="C3" s="74"/>
      <c r="D3" s="74"/>
      <c r="E3" s="74"/>
      <c r="F3" s="21"/>
    </row>
    <row r="4" spans="1:6" ht="15.75">
      <c r="A4" s="74" t="s">
        <v>169</v>
      </c>
      <c r="B4" s="74"/>
      <c r="C4" s="74"/>
      <c r="D4" s="74"/>
      <c r="E4" s="74"/>
      <c r="F4" s="21"/>
    </row>
    <row r="5" spans="1:6" ht="15.75">
      <c r="A5" s="74" t="s">
        <v>170</v>
      </c>
      <c r="B5" s="74"/>
      <c r="C5" s="74"/>
      <c r="D5" s="74"/>
      <c r="E5" s="74"/>
      <c r="F5" s="21"/>
    </row>
    <row r="6" spans="1:6" ht="15.75">
      <c r="A6" s="74" t="s">
        <v>188</v>
      </c>
      <c r="B6" s="74"/>
      <c r="C6" s="74"/>
      <c r="D6" s="74"/>
      <c r="E6" s="74"/>
      <c r="F6" s="21"/>
    </row>
    <row r="7" spans="1:2" ht="15.75">
      <c r="A7" s="1"/>
      <c r="B7" s="1"/>
    </row>
    <row r="8" spans="1:6" ht="22.5" customHeight="1">
      <c r="A8" s="72" t="str">
        <f>'1.1'!A5</f>
        <v>МУЭП "Промтехэнерго"</v>
      </c>
      <c r="B8" s="72"/>
      <c r="C8" s="72"/>
      <c r="D8" s="72"/>
      <c r="E8" s="72"/>
      <c r="F8" s="18"/>
    </row>
    <row r="9" spans="1:6" ht="15.75">
      <c r="A9" s="75" t="s">
        <v>167</v>
      </c>
      <c r="B9" s="75"/>
      <c r="C9" s="75"/>
      <c r="D9" s="75"/>
      <c r="E9" s="75"/>
      <c r="F9" s="3"/>
    </row>
    <row r="11" spans="1:7" ht="15.75">
      <c r="A11" s="14" t="s">
        <v>14</v>
      </c>
      <c r="B11" s="107" t="s">
        <v>17</v>
      </c>
      <c r="C11" s="108"/>
      <c r="D11" s="108"/>
      <c r="E11" s="108"/>
      <c r="F11" s="108"/>
      <c r="G11" s="109"/>
    </row>
    <row r="12" spans="1:7" ht="63">
      <c r="A12" s="8" t="s">
        <v>102</v>
      </c>
      <c r="B12" s="6">
        <v>2014</v>
      </c>
      <c r="C12" s="6">
        <v>2015</v>
      </c>
      <c r="D12" s="6">
        <v>2016</v>
      </c>
      <c r="E12" s="6">
        <v>2017</v>
      </c>
      <c r="F12" s="6">
        <v>2018</v>
      </c>
      <c r="G12" s="6">
        <v>2019</v>
      </c>
    </row>
    <row r="13" spans="1:7" ht="24" customHeight="1">
      <c r="A13" s="15" t="s">
        <v>103</v>
      </c>
      <c r="B13" s="16">
        <f>'6.1 Инф'!F36</f>
        <v>2</v>
      </c>
      <c r="C13" s="16">
        <f>B13</f>
        <v>2</v>
      </c>
      <c r="D13" s="16">
        <v>2</v>
      </c>
      <c r="E13" s="16">
        <v>2</v>
      </c>
      <c r="F13" s="16">
        <v>2</v>
      </c>
      <c r="G13" s="16">
        <v>2</v>
      </c>
    </row>
    <row r="14" spans="1:7" ht="15.75">
      <c r="A14" s="33" t="s">
        <v>104</v>
      </c>
      <c r="B14" s="34"/>
      <c r="C14" s="34"/>
      <c r="D14" s="34"/>
      <c r="E14" s="34"/>
      <c r="F14" s="51"/>
      <c r="G14" s="51"/>
    </row>
    <row r="15" spans="1:7" ht="15.75">
      <c r="A15" s="33" t="s">
        <v>125</v>
      </c>
      <c r="B15" s="34"/>
      <c r="C15" s="34"/>
      <c r="D15" s="34"/>
      <c r="E15" s="34"/>
      <c r="F15" s="51"/>
      <c r="G15" s="51"/>
    </row>
    <row r="16" spans="1:7" ht="15.75">
      <c r="A16" s="33" t="s">
        <v>126</v>
      </c>
      <c r="B16" s="34"/>
      <c r="C16" s="34"/>
      <c r="D16" s="34"/>
      <c r="E16" s="34"/>
      <c r="F16" s="51"/>
      <c r="G16" s="51"/>
    </row>
    <row r="17" spans="1:7" ht="15.75">
      <c r="A17" s="33" t="s">
        <v>127</v>
      </c>
      <c r="B17" s="34"/>
      <c r="C17" s="34"/>
      <c r="D17" s="34"/>
      <c r="E17" s="34"/>
      <c r="F17" s="51"/>
      <c r="G17" s="51"/>
    </row>
    <row r="18" spans="1:7" ht="15.75">
      <c r="A18" s="33" t="s">
        <v>128</v>
      </c>
      <c r="B18" s="34"/>
      <c r="C18" s="34"/>
      <c r="D18" s="34"/>
      <c r="E18" s="34"/>
      <c r="F18" s="51"/>
      <c r="G18" s="51"/>
    </row>
    <row r="19" spans="1:7" ht="15.75">
      <c r="A19" s="33" t="s">
        <v>106</v>
      </c>
      <c r="B19" s="34"/>
      <c r="C19" s="34"/>
      <c r="D19" s="34"/>
      <c r="E19" s="34"/>
      <c r="F19" s="51"/>
      <c r="G19" s="51"/>
    </row>
    <row r="20" spans="1:7" ht="15.75">
      <c r="A20" s="33" t="s">
        <v>107</v>
      </c>
      <c r="B20" s="34"/>
      <c r="C20" s="34"/>
      <c r="D20" s="34"/>
      <c r="E20" s="34"/>
      <c r="F20" s="51"/>
      <c r="G20" s="51"/>
    </row>
    <row r="21" spans="1:7" ht="15.75">
      <c r="A21" s="33" t="s">
        <v>108</v>
      </c>
      <c r="B21" s="34"/>
      <c r="C21" s="34"/>
      <c r="D21" s="34"/>
      <c r="E21" s="34"/>
      <c r="F21" s="51"/>
      <c r="G21" s="51"/>
    </row>
    <row r="22" spans="1:7" ht="15.75">
      <c r="A22" s="33" t="s">
        <v>109</v>
      </c>
      <c r="B22" s="34"/>
      <c r="C22" s="34"/>
      <c r="D22" s="34"/>
      <c r="E22" s="34"/>
      <c r="F22" s="51"/>
      <c r="G22" s="51"/>
    </row>
    <row r="23" spans="1:7" ht="15.75">
      <c r="A23" s="33" t="s">
        <v>110</v>
      </c>
      <c r="B23" s="34"/>
      <c r="C23" s="34"/>
      <c r="D23" s="34"/>
      <c r="E23" s="34"/>
      <c r="F23" s="51"/>
      <c r="G23" s="51"/>
    </row>
    <row r="24" spans="1:7" ht="15.75">
      <c r="A24" s="33" t="s">
        <v>111</v>
      </c>
      <c r="B24" s="34"/>
      <c r="C24" s="34"/>
      <c r="D24" s="34"/>
      <c r="E24" s="34"/>
      <c r="F24" s="51"/>
      <c r="G24" s="51"/>
    </row>
    <row r="25" spans="1:7" ht="15.75">
      <c r="A25" s="33" t="s">
        <v>112</v>
      </c>
      <c r="B25" s="34"/>
      <c r="C25" s="34"/>
      <c r="D25" s="34"/>
      <c r="E25" s="34"/>
      <c r="F25" s="51"/>
      <c r="G25" s="51"/>
    </row>
    <row r="26" spans="1:7" ht="15.75">
      <c r="A26" s="33" t="s">
        <v>113</v>
      </c>
      <c r="B26" s="34"/>
      <c r="C26" s="34"/>
      <c r="D26" s="34"/>
      <c r="E26" s="34"/>
      <c r="F26" s="51"/>
      <c r="G26" s="51"/>
    </row>
    <row r="27" spans="1:7" ht="24" customHeight="1">
      <c r="A27" s="35" t="s">
        <v>114</v>
      </c>
      <c r="B27" s="36">
        <f>'6.2 Исп'!F166</f>
        <v>0.5738095238095238</v>
      </c>
      <c r="C27" s="36">
        <f>B27</f>
        <v>0.5738095238095238</v>
      </c>
      <c r="D27" s="36">
        <f>C27</f>
        <v>0.5738095238095238</v>
      </c>
      <c r="E27" s="36">
        <f>D27</f>
        <v>0.5738095238095238</v>
      </c>
      <c r="F27" s="36">
        <f>E27</f>
        <v>0.5738095238095238</v>
      </c>
      <c r="G27" s="36">
        <f>F27</f>
        <v>0.5738095238095238</v>
      </c>
    </row>
    <row r="28" spans="1:7" ht="15.75">
      <c r="A28" s="33" t="s">
        <v>104</v>
      </c>
      <c r="B28" s="34"/>
      <c r="C28" s="34"/>
      <c r="D28" s="34"/>
      <c r="E28" s="34"/>
      <c r="F28" s="51"/>
      <c r="G28" s="51"/>
    </row>
    <row r="29" spans="1:7" ht="15.75">
      <c r="A29" s="33" t="s">
        <v>105</v>
      </c>
      <c r="B29" s="34"/>
      <c r="C29" s="34"/>
      <c r="D29" s="34"/>
      <c r="E29" s="34"/>
      <c r="F29" s="51"/>
      <c r="G29" s="51"/>
    </row>
    <row r="30" spans="1:7" ht="15.75">
      <c r="A30" s="33" t="s">
        <v>106</v>
      </c>
      <c r="B30" s="34"/>
      <c r="C30" s="34"/>
      <c r="D30" s="34"/>
      <c r="E30" s="34"/>
      <c r="F30" s="51"/>
      <c r="G30" s="51"/>
    </row>
    <row r="31" spans="1:7" ht="15.75">
      <c r="A31" s="33" t="s">
        <v>129</v>
      </c>
      <c r="B31" s="34"/>
      <c r="C31" s="34"/>
      <c r="D31" s="34"/>
      <c r="E31" s="34"/>
      <c r="F31" s="51"/>
      <c r="G31" s="51"/>
    </row>
    <row r="32" spans="1:7" ht="15.75">
      <c r="A32" s="33" t="s">
        <v>130</v>
      </c>
      <c r="B32" s="34"/>
      <c r="C32" s="34"/>
      <c r="D32" s="34"/>
      <c r="E32" s="34"/>
      <c r="F32" s="51"/>
      <c r="G32" s="51"/>
    </row>
    <row r="33" spans="1:7" ht="15.75">
      <c r="A33" s="33" t="s">
        <v>108</v>
      </c>
      <c r="B33" s="34"/>
      <c r="C33" s="34"/>
      <c r="D33" s="34"/>
      <c r="E33" s="34"/>
      <c r="F33" s="51"/>
      <c r="G33" s="51"/>
    </row>
    <row r="34" spans="1:7" ht="15.75">
      <c r="A34" s="33" t="s">
        <v>115</v>
      </c>
      <c r="B34" s="34"/>
      <c r="C34" s="34"/>
      <c r="D34" s="34"/>
      <c r="E34" s="34"/>
      <c r="F34" s="51"/>
      <c r="G34" s="51"/>
    </row>
    <row r="35" spans="1:7" ht="15.75">
      <c r="A35" s="33" t="s">
        <v>116</v>
      </c>
      <c r="B35" s="34"/>
      <c r="C35" s="34"/>
      <c r="D35" s="34"/>
      <c r="E35" s="34"/>
      <c r="F35" s="51"/>
      <c r="G35" s="51"/>
    </row>
    <row r="36" spans="1:7" ht="15.75">
      <c r="A36" s="33" t="s">
        <v>111</v>
      </c>
      <c r="B36" s="34"/>
      <c r="C36" s="34"/>
      <c r="D36" s="34"/>
      <c r="E36" s="34"/>
      <c r="F36" s="51"/>
      <c r="G36" s="51"/>
    </row>
    <row r="37" spans="1:7" ht="15.75">
      <c r="A37" s="33" t="s">
        <v>112</v>
      </c>
      <c r="B37" s="34"/>
      <c r="C37" s="34"/>
      <c r="D37" s="34"/>
      <c r="E37" s="34"/>
      <c r="F37" s="51"/>
      <c r="G37" s="51"/>
    </row>
    <row r="38" spans="1:7" ht="15.75">
      <c r="A38" s="33" t="s">
        <v>113</v>
      </c>
      <c r="B38" s="34"/>
      <c r="C38" s="34"/>
      <c r="D38" s="34"/>
      <c r="E38" s="34"/>
      <c r="F38" s="51"/>
      <c r="G38" s="51"/>
    </row>
    <row r="39" spans="1:7" ht="15.75">
      <c r="A39" s="33" t="s">
        <v>117</v>
      </c>
      <c r="B39" s="34"/>
      <c r="C39" s="34"/>
      <c r="D39" s="34"/>
      <c r="E39" s="34"/>
      <c r="F39" s="51"/>
      <c r="G39" s="51"/>
    </row>
    <row r="40" spans="1:7" ht="27" customHeight="1">
      <c r="A40" s="35" t="s">
        <v>118</v>
      </c>
      <c r="B40" s="36">
        <f>'6.3 Обр.св'!F141</f>
        <v>1.9</v>
      </c>
      <c r="C40" s="36">
        <f>B40</f>
        <v>1.9</v>
      </c>
      <c r="D40" s="36">
        <f>C40</f>
        <v>1.9</v>
      </c>
      <c r="E40" s="36">
        <f>D40</f>
        <v>1.9</v>
      </c>
      <c r="F40" s="36">
        <f>E40</f>
        <v>1.9</v>
      </c>
      <c r="G40" s="36">
        <f>F40</f>
        <v>1.9</v>
      </c>
    </row>
    <row r="41" spans="1:7" ht="15.75">
      <c r="A41" s="33" t="s">
        <v>119</v>
      </c>
      <c r="B41" s="34"/>
      <c r="C41" s="34"/>
      <c r="D41" s="34"/>
      <c r="E41" s="34"/>
      <c r="F41" s="51"/>
      <c r="G41" s="51"/>
    </row>
    <row r="42" spans="1:7" ht="15.75">
      <c r="A42" s="33" t="s">
        <v>104</v>
      </c>
      <c r="B42" s="34"/>
      <c r="C42" s="34"/>
      <c r="D42" s="34"/>
      <c r="E42" s="34"/>
      <c r="F42" s="51"/>
      <c r="G42" s="51"/>
    </row>
    <row r="43" spans="1:7" ht="15.75">
      <c r="A43" s="33" t="s">
        <v>105</v>
      </c>
      <c r="B43" s="34"/>
      <c r="C43" s="34"/>
      <c r="D43" s="34"/>
      <c r="E43" s="34"/>
      <c r="F43" s="51"/>
      <c r="G43" s="51"/>
    </row>
    <row r="44" spans="1:7" ht="15.75">
      <c r="A44" s="33" t="s">
        <v>106</v>
      </c>
      <c r="B44" s="34"/>
      <c r="C44" s="34"/>
      <c r="D44" s="34"/>
      <c r="E44" s="34"/>
      <c r="F44" s="51"/>
      <c r="G44" s="51"/>
    </row>
    <row r="45" spans="1:7" ht="15.75">
      <c r="A45" s="33" t="s">
        <v>107</v>
      </c>
      <c r="B45" s="34"/>
      <c r="C45" s="34"/>
      <c r="D45" s="34"/>
      <c r="E45" s="34"/>
      <c r="F45" s="51"/>
      <c r="G45" s="51"/>
    </row>
    <row r="46" spans="1:7" ht="15.75">
      <c r="A46" s="33" t="s">
        <v>108</v>
      </c>
      <c r="B46" s="34"/>
      <c r="C46" s="34"/>
      <c r="D46" s="34"/>
      <c r="E46" s="34"/>
      <c r="F46" s="51"/>
      <c r="G46" s="51"/>
    </row>
    <row r="47" spans="1:7" ht="15.75">
      <c r="A47" s="33" t="s">
        <v>120</v>
      </c>
      <c r="B47" s="34"/>
      <c r="C47" s="34"/>
      <c r="D47" s="34"/>
      <c r="E47" s="34"/>
      <c r="F47" s="51"/>
      <c r="G47" s="51"/>
    </row>
    <row r="48" spans="1:7" ht="15.75">
      <c r="A48" s="33" t="s">
        <v>121</v>
      </c>
      <c r="B48" s="34"/>
      <c r="C48" s="34"/>
      <c r="D48" s="34"/>
      <c r="E48" s="34"/>
      <c r="F48" s="51"/>
      <c r="G48" s="51"/>
    </row>
    <row r="49" spans="1:7" ht="15.75">
      <c r="A49" s="33" t="s">
        <v>122</v>
      </c>
      <c r="B49" s="34"/>
      <c r="C49" s="34"/>
      <c r="D49" s="34"/>
      <c r="E49" s="34"/>
      <c r="F49" s="51"/>
      <c r="G49" s="51"/>
    </row>
    <row r="50" spans="1:7" ht="15.75">
      <c r="A50" s="33" t="s">
        <v>115</v>
      </c>
      <c r="B50" s="34"/>
      <c r="C50" s="34"/>
      <c r="D50" s="34"/>
      <c r="E50" s="34"/>
      <c r="F50" s="51"/>
      <c r="G50" s="51"/>
    </row>
    <row r="51" spans="1:7" ht="15.75">
      <c r="A51" s="33" t="s">
        <v>131</v>
      </c>
      <c r="B51" s="34"/>
      <c r="C51" s="34"/>
      <c r="D51" s="34"/>
      <c r="E51" s="34"/>
      <c r="F51" s="51"/>
      <c r="G51" s="51"/>
    </row>
    <row r="52" spans="1:7" ht="15.75">
      <c r="A52" s="33" t="s">
        <v>132</v>
      </c>
      <c r="B52" s="34"/>
      <c r="C52" s="34"/>
      <c r="D52" s="34"/>
      <c r="E52" s="34"/>
      <c r="F52" s="51"/>
      <c r="G52" s="51"/>
    </row>
    <row r="53" spans="1:7" ht="15.75">
      <c r="A53" s="33" t="s">
        <v>133</v>
      </c>
      <c r="B53" s="34"/>
      <c r="C53" s="34"/>
      <c r="D53" s="34"/>
      <c r="E53" s="34"/>
      <c r="F53" s="51"/>
      <c r="G53" s="51"/>
    </row>
    <row r="54" spans="1:7" ht="15.75">
      <c r="A54" s="33" t="s">
        <v>116</v>
      </c>
      <c r="B54" s="34"/>
      <c r="C54" s="34"/>
      <c r="D54" s="34"/>
      <c r="E54" s="34"/>
      <c r="F54" s="51"/>
      <c r="G54" s="51"/>
    </row>
    <row r="55" spans="1:7" ht="15.75">
      <c r="A55" s="33" t="s">
        <v>111</v>
      </c>
      <c r="B55" s="34"/>
      <c r="C55" s="34"/>
      <c r="D55" s="34"/>
      <c r="E55" s="34"/>
      <c r="F55" s="51"/>
      <c r="G55" s="51"/>
    </row>
    <row r="56" spans="1:7" ht="15.75">
      <c r="A56" s="33" t="s">
        <v>123</v>
      </c>
      <c r="B56" s="34"/>
      <c r="C56" s="34"/>
      <c r="D56" s="34"/>
      <c r="E56" s="34"/>
      <c r="F56" s="51"/>
      <c r="G56" s="51"/>
    </row>
    <row r="57" spans="1:7" ht="75.75" customHeight="1" thickBot="1">
      <c r="A57" s="28" t="s">
        <v>124</v>
      </c>
      <c r="B57" s="27">
        <f aca="true" t="shared" si="0" ref="B57:G57">(B13*0.1+B27*0.7+B40*0.2)</f>
        <v>0.9816666666666666</v>
      </c>
      <c r="C57" s="27">
        <f t="shared" si="0"/>
        <v>0.9816666666666666</v>
      </c>
      <c r="D57" s="27">
        <f t="shared" si="0"/>
        <v>0.9816666666666666</v>
      </c>
      <c r="E57" s="27">
        <f t="shared" si="0"/>
        <v>0.9816666666666666</v>
      </c>
      <c r="F57" s="27">
        <f t="shared" si="0"/>
        <v>0.9816666666666666</v>
      </c>
      <c r="G57" s="27">
        <f t="shared" si="0"/>
        <v>0.9816666666666666</v>
      </c>
    </row>
    <row r="58" spans="1:5" ht="47.25" customHeight="1">
      <c r="A58" s="106" t="s">
        <v>134</v>
      </c>
      <c r="B58" s="106"/>
      <c r="C58" s="106"/>
      <c r="D58" s="106"/>
      <c r="E58" s="106"/>
    </row>
    <row r="59" spans="1:2" ht="15.75">
      <c r="A59" s="17"/>
      <c r="B59" s="17"/>
    </row>
    <row r="60" spans="1:2" ht="15.75">
      <c r="A60" s="17"/>
      <c r="B60" s="17"/>
    </row>
    <row r="61" spans="1:2" ht="15.75">
      <c r="A61" s="2" t="s">
        <v>172</v>
      </c>
      <c r="B61" s="2" t="s">
        <v>175</v>
      </c>
    </row>
    <row r="62" spans="1:2" ht="15.75">
      <c r="A62" s="17"/>
      <c r="B62" s="17"/>
    </row>
    <row r="63" spans="1:2" ht="15.75">
      <c r="A63" s="17"/>
      <c r="B63" s="17"/>
    </row>
    <row r="64" spans="1:2" ht="15.75">
      <c r="A64" s="17"/>
      <c r="B64" s="17"/>
    </row>
    <row r="65" spans="1:2" ht="15.75">
      <c r="A65" s="17"/>
      <c r="B65" s="17"/>
    </row>
    <row r="66" spans="1:2" ht="15.75">
      <c r="A66" s="17"/>
      <c r="B66" s="17"/>
    </row>
    <row r="67" spans="1:2" ht="15.75">
      <c r="A67" s="17"/>
      <c r="B67" s="17"/>
    </row>
    <row r="68" spans="1:2" ht="15.75">
      <c r="A68" s="17"/>
      <c r="B68" s="17"/>
    </row>
    <row r="69" spans="1:2" ht="15.75">
      <c r="A69" s="17"/>
      <c r="B69" s="17"/>
    </row>
    <row r="70" spans="1:2" ht="15.75">
      <c r="A70" s="17"/>
      <c r="B70" s="17"/>
    </row>
    <row r="71" spans="1:2" ht="15.75">
      <c r="A71" s="17"/>
      <c r="B71" s="17"/>
    </row>
    <row r="72" spans="1:2" ht="15.75">
      <c r="A72" s="17"/>
      <c r="B72" s="17"/>
    </row>
    <row r="73" spans="1:2" ht="15.75">
      <c r="A73" s="17"/>
      <c r="B73" s="17"/>
    </row>
    <row r="74" spans="1:2" ht="15.75">
      <c r="A74" s="17"/>
      <c r="B74" s="17"/>
    </row>
    <row r="75" spans="1:2" ht="15.75">
      <c r="A75" s="17"/>
      <c r="B75" s="17"/>
    </row>
    <row r="76" spans="1:2" ht="15.75">
      <c r="A76" s="17"/>
      <c r="B76" s="17"/>
    </row>
    <row r="77" spans="1:2" ht="15.75">
      <c r="A77" s="17"/>
      <c r="B77" s="17"/>
    </row>
    <row r="78" spans="1:2" ht="15.75">
      <c r="A78" s="17"/>
      <c r="B78" s="17"/>
    </row>
    <row r="79" spans="1:2" ht="15.75">
      <c r="A79" s="17"/>
      <c r="B79" s="17"/>
    </row>
    <row r="80" spans="1:2" ht="15.75">
      <c r="A80" s="17"/>
      <c r="B80" s="17"/>
    </row>
    <row r="81" spans="1:2" ht="15.75">
      <c r="A81" s="17"/>
      <c r="B81" s="17"/>
    </row>
    <row r="82" spans="1:2" ht="15.75">
      <c r="A82" s="17"/>
      <c r="B82" s="17"/>
    </row>
    <row r="83" spans="1:2" ht="15.75">
      <c r="A83" s="17"/>
      <c r="B83" s="17"/>
    </row>
    <row r="84" spans="1:2" ht="15.75">
      <c r="A84" s="17"/>
      <c r="B84" s="17"/>
    </row>
    <row r="85" spans="1:2" ht="15.75">
      <c r="A85" s="17"/>
      <c r="B85" s="17"/>
    </row>
    <row r="86" spans="1:2" ht="15.75">
      <c r="A86" s="17"/>
      <c r="B86" s="17"/>
    </row>
    <row r="87" spans="1:2" ht="15.75">
      <c r="A87" s="17"/>
      <c r="B87" s="17"/>
    </row>
    <row r="88" spans="1:2" ht="15.75">
      <c r="A88" s="17"/>
      <c r="B88" s="17"/>
    </row>
    <row r="89" spans="1:2" ht="15.75">
      <c r="A89" s="17"/>
      <c r="B89" s="17"/>
    </row>
    <row r="90" spans="1:2" ht="15.75">
      <c r="A90" s="17"/>
      <c r="B90" s="17"/>
    </row>
    <row r="91" spans="1:2" ht="15.75">
      <c r="A91" s="17"/>
      <c r="B91" s="17"/>
    </row>
    <row r="92" spans="1:2" ht="15.75">
      <c r="A92" s="17"/>
      <c r="B92" s="17"/>
    </row>
    <row r="93" spans="1:2" ht="15.75">
      <c r="A93" s="17"/>
      <c r="B93" s="17"/>
    </row>
    <row r="94" spans="1:2" ht="15.75">
      <c r="A94" s="17"/>
      <c r="B94" s="17"/>
    </row>
    <row r="95" spans="1:2" ht="15.75">
      <c r="A95" s="17"/>
      <c r="B95" s="17"/>
    </row>
    <row r="96" spans="1:2" ht="15.75">
      <c r="A96" s="17"/>
      <c r="B96" s="17"/>
    </row>
    <row r="97" spans="1:2" ht="15.75">
      <c r="A97" s="17"/>
      <c r="B97" s="17"/>
    </row>
    <row r="98" spans="1:2" ht="15.75">
      <c r="A98" s="17"/>
      <c r="B98" s="17"/>
    </row>
    <row r="99" spans="1:2" ht="15.75">
      <c r="A99" s="17"/>
      <c r="B99" s="17"/>
    </row>
    <row r="100" spans="1:2" ht="15.75">
      <c r="A100" s="17"/>
      <c r="B100" s="17"/>
    </row>
    <row r="101" spans="1:2" ht="15.75">
      <c r="A101" s="17"/>
      <c r="B101" s="17"/>
    </row>
    <row r="102" spans="1:2" ht="15.75">
      <c r="A102" s="17"/>
      <c r="B102" s="17"/>
    </row>
    <row r="103" spans="1:2" ht="15.75">
      <c r="A103" s="17"/>
      <c r="B103" s="17"/>
    </row>
    <row r="104" spans="1:2" ht="15.75">
      <c r="A104" s="17"/>
      <c r="B104" s="17"/>
    </row>
    <row r="105" spans="1:2" ht="15.75">
      <c r="A105" s="17"/>
      <c r="B105" s="17"/>
    </row>
    <row r="106" spans="1:2" ht="15.75">
      <c r="A106" s="17"/>
      <c r="B106" s="17"/>
    </row>
    <row r="107" spans="1:2" ht="15.75">
      <c r="A107" s="17"/>
      <c r="B107" s="17"/>
    </row>
    <row r="108" spans="1:2" ht="15.75">
      <c r="A108" s="17"/>
      <c r="B108" s="17"/>
    </row>
    <row r="109" spans="1:2" ht="15.75">
      <c r="A109" s="17"/>
      <c r="B109" s="17"/>
    </row>
    <row r="110" spans="1:2" ht="15.75">
      <c r="A110" s="17"/>
      <c r="B110" s="17"/>
    </row>
    <row r="111" spans="1:2" ht="15.75">
      <c r="A111" s="17"/>
      <c r="B111" s="17"/>
    </row>
    <row r="112" spans="1:2" ht="15.75">
      <c r="A112" s="17"/>
      <c r="B112" s="17"/>
    </row>
    <row r="113" spans="1:2" ht="15.75">
      <c r="A113" s="17"/>
      <c r="B113" s="17"/>
    </row>
    <row r="114" spans="1:2" ht="15.75">
      <c r="A114" s="17"/>
      <c r="B114" s="17"/>
    </row>
    <row r="115" spans="1:2" ht="15.75">
      <c r="A115" s="17"/>
      <c r="B115" s="17"/>
    </row>
    <row r="116" spans="1:2" ht="15.75">
      <c r="A116" s="17"/>
      <c r="B116" s="17"/>
    </row>
    <row r="117" spans="1:2" ht="15.75">
      <c r="A117" s="17"/>
      <c r="B117" s="17"/>
    </row>
    <row r="118" spans="1:2" ht="15.75">
      <c r="A118" s="17"/>
      <c r="B118" s="17"/>
    </row>
    <row r="119" spans="1:2" ht="15.75">
      <c r="A119" s="17"/>
      <c r="B119" s="17"/>
    </row>
    <row r="120" spans="1:2" ht="15.75">
      <c r="A120" s="17"/>
      <c r="B120" s="17"/>
    </row>
    <row r="121" spans="1:2" ht="15.75">
      <c r="A121" s="17"/>
      <c r="B121" s="17"/>
    </row>
    <row r="122" spans="1:2" ht="15.75">
      <c r="A122" s="17"/>
      <c r="B122" s="17"/>
    </row>
    <row r="123" spans="1:2" ht="15.75">
      <c r="A123" s="17"/>
      <c r="B123" s="17"/>
    </row>
    <row r="124" spans="1:2" ht="15.75">
      <c r="A124" s="17"/>
      <c r="B124" s="17"/>
    </row>
    <row r="125" spans="1:2" ht="15.75">
      <c r="A125" s="17"/>
      <c r="B125" s="17"/>
    </row>
    <row r="126" spans="1:2" ht="15.75">
      <c r="A126" s="17"/>
      <c r="B126" s="17"/>
    </row>
    <row r="127" spans="1:2" ht="15.75">
      <c r="A127" s="17"/>
      <c r="B127" s="17"/>
    </row>
    <row r="128" spans="1:2" ht="15.75">
      <c r="A128" s="17"/>
      <c r="B128" s="17"/>
    </row>
    <row r="129" spans="1:2" ht="15.75">
      <c r="A129" s="17"/>
      <c r="B129" s="17"/>
    </row>
    <row r="130" spans="1:2" ht="15.75">
      <c r="A130" s="17"/>
      <c r="B130" s="17"/>
    </row>
    <row r="131" spans="1:2" ht="15.75">
      <c r="A131" s="17"/>
      <c r="B131" s="17"/>
    </row>
    <row r="132" spans="1:2" ht="15.75">
      <c r="A132" s="17"/>
      <c r="B132" s="17"/>
    </row>
    <row r="133" spans="1:2" ht="15.75">
      <c r="A133" s="17"/>
      <c r="B133" s="17"/>
    </row>
    <row r="134" spans="1:2" ht="15.75">
      <c r="A134" s="17"/>
      <c r="B134" s="17"/>
    </row>
    <row r="135" spans="1:2" ht="15.75">
      <c r="A135" s="17"/>
      <c r="B135" s="17"/>
    </row>
    <row r="136" spans="1:2" ht="15.75">
      <c r="A136" s="17"/>
      <c r="B136" s="17"/>
    </row>
    <row r="137" spans="1:2" ht="15.75">
      <c r="A137" s="17"/>
      <c r="B137" s="17"/>
    </row>
    <row r="138" spans="1:2" ht="15.75">
      <c r="A138" s="17"/>
      <c r="B138" s="17"/>
    </row>
    <row r="139" spans="1:2" ht="15.75">
      <c r="A139" s="17"/>
      <c r="B139" s="17"/>
    </row>
    <row r="140" spans="1:2" ht="15.75">
      <c r="A140" s="17"/>
      <c r="B140" s="17"/>
    </row>
    <row r="141" spans="1:2" ht="15.75">
      <c r="A141" s="17"/>
      <c r="B141" s="17"/>
    </row>
    <row r="142" spans="1:2" ht="15.75">
      <c r="A142" s="17"/>
      <c r="B142" s="17"/>
    </row>
    <row r="143" spans="1:2" ht="15.75">
      <c r="A143" s="17"/>
      <c r="B143" s="17"/>
    </row>
    <row r="144" spans="1:2" ht="15.75">
      <c r="A144" s="17"/>
      <c r="B144" s="17"/>
    </row>
    <row r="145" spans="1:2" ht="15.75">
      <c r="A145" s="17"/>
      <c r="B145" s="17"/>
    </row>
    <row r="146" spans="1:2" ht="15.75">
      <c r="A146" s="17"/>
      <c r="B146" s="17"/>
    </row>
    <row r="147" spans="1:2" ht="15.75">
      <c r="A147" s="17"/>
      <c r="B147" s="17"/>
    </row>
    <row r="148" spans="1:2" ht="15.75">
      <c r="A148" s="17"/>
      <c r="B148" s="17"/>
    </row>
    <row r="149" spans="1:2" ht="15.75">
      <c r="A149" s="17"/>
      <c r="B149" s="17"/>
    </row>
    <row r="150" spans="1:2" ht="15.75">
      <c r="A150" s="17"/>
      <c r="B150" s="17"/>
    </row>
    <row r="151" spans="1:2" ht="15.75">
      <c r="A151" s="17"/>
      <c r="B151" s="17"/>
    </row>
    <row r="152" spans="1:2" ht="15.75">
      <c r="A152" s="17"/>
      <c r="B152" s="17"/>
    </row>
    <row r="153" spans="1:2" ht="15.75">
      <c r="A153" s="17"/>
      <c r="B153" s="17"/>
    </row>
    <row r="154" spans="1:2" ht="15.75">
      <c r="A154" s="17"/>
      <c r="B154" s="17"/>
    </row>
    <row r="155" spans="1:2" ht="15.75">
      <c r="A155" s="17"/>
      <c r="B155" s="17"/>
    </row>
    <row r="156" spans="1:2" ht="15.75">
      <c r="A156" s="17"/>
      <c r="B156" s="17"/>
    </row>
    <row r="157" spans="1:2" ht="15.75">
      <c r="A157" s="17"/>
      <c r="B157" s="17"/>
    </row>
    <row r="158" spans="1:2" ht="15.75">
      <c r="A158" s="17"/>
      <c r="B158" s="17"/>
    </row>
    <row r="159" spans="1:2" ht="15.75">
      <c r="A159" s="17"/>
      <c r="B159" s="17"/>
    </row>
    <row r="160" spans="1:2" ht="15.75">
      <c r="A160" s="17"/>
      <c r="B160" s="17"/>
    </row>
    <row r="161" spans="1:2" ht="15.75">
      <c r="A161" s="17"/>
      <c r="B161" s="17"/>
    </row>
    <row r="162" spans="1:2" ht="15.75">
      <c r="A162" s="17"/>
      <c r="B162" s="17"/>
    </row>
    <row r="163" spans="1:2" ht="15.75">
      <c r="A163" s="17"/>
      <c r="B163" s="17"/>
    </row>
    <row r="164" spans="1:2" ht="15.75">
      <c r="A164" s="17"/>
      <c r="B164" s="17"/>
    </row>
    <row r="165" spans="1:2" ht="15.75">
      <c r="A165" s="17"/>
      <c r="B165" s="17"/>
    </row>
    <row r="166" spans="1:2" ht="15.75">
      <c r="A166" s="17"/>
      <c r="B166" s="17"/>
    </row>
  </sheetData>
  <sheetProtection/>
  <mergeCells count="9">
    <mergeCell ref="A6:E6"/>
    <mergeCell ref="A2:E2"/>
    <mergeCell ref="A3:E3"/>
    <mergeCell ref="A4:E4"/>
    <mergeCell ref="A5:E5"/>
    <mergeCell ref="A58:E58"/>
    <mergeCell ref="A8:E8"/>
    <mergeCell ref="A9:E9"/>
    <mergeCell ref="B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140625" style="2" customWidth="1"/>
    <col min="2" max="2" width="49.421875" style="2" customWidth="1"/>
    <col min="3" max="3" width="18.57421875" style="2" customWidth="1"/>
    <col min="4" max="16384" width="9.140625" style="2" customWidth="1"/>
  </cols>
  <sheetData>
    <row r="2" spans="1:3" ht="15.75">
      <c r="A2" s="75" t="s">
        <v>135</v>
      </c>
      <c r="B2" s="75"/>
      <c r="C2" s="75"/>
    </row>
    <row r="3" spans="1:3" ht="15.75">
      <c r="A3" s="75" t="s">
        <v>189</v>
      </c>
      <c r="B3" s="75"/>
      <c r="C3" s="75"/>
    </row>
    <row r="4" ht="15.75">
      <c r="A4" s="1"/>
    </row>
    <row r="5" spans="1:6" ht="15.75">
      <c r="A5" s="72" t="str">
        <f>'1.1'!A5:D5</f>
        <v>МУЭП "Промтехэнерго"</v>
      </c>
      <c r="B5" s="72"/>
      <c r="C5" s="72"/>
      <c r="D5" s="18"/>
      <c r="E5" s="18"/>
      <c r="F5" s="18"/>
    </row>
    <row r="6" spans="1:6" ht="15.75">
      <c r="A6" s="75" t="s">
        <v>167</v>
      </c>
      <c r="B6" s="75"/>
      <c r="C6" s="75"/>
      <c r="D6" s="3"/>
      <c r="E6" s="3"/>
      <c r="F6" s="3"/>
    </row>
    <row r="8" ht="16.5" thickBot="1"/>
    <row r="9" spans="1:3" ht="16.5" thickBot="1">
      <c r="A9" s="13" t="s">
        <v>136</v>
      </c>
      <c r="B9" s="19" t="s">
        <v>137</v>
      </c>
      <c r="C9" s="19" t="s">
        <v>138</v>
      </c>
    </row>
    <row r="10" spans="1:3" ht="16.5" thickBot="1">
      <c r="A10" s="12">
        <v>1</v>
      </c>
      <c r="B10" s="11">
        <v>2</v>
      </c>
      <c r="C10" s="11">
        <v>3</v>
      </c>
    </row>
    <row r="11" spans="1:3" ht="79.5" thickBot="1">
      <c r="A11" s="12">
        <v>1</v>
      </c>
      <c r="B11" s="20" t="s">
        <v>139</v>
      </c>
      <c r="C11" s="11">
        <v>26</v>
      </c>
    </row>
    <row r="12" spans="1:3" ht="95.25" thickBot="1">
      <c r="A12" s="12">
        <v>2</v>
      </c>
      <c r="B12" s="20" t="s">
        <v>140</v>
      </c>
      <c r="C12" s="11">
        <v>24</v>
      </c>
    </row>
    <row r="13" spans="1:3" ht="63.75" thickBot="1">
      <c r="A13" s="12">
        <v>3</v>
      </c>
      <c r="B13" s="20" t="s">
        <v>141</v>
      </c>
      <c r="C13" s="11">
        <v>1</v>
      </c>
    </row>
  </sheetData>
  <sheetProtection/>
  <mergeCells count="4">
    <mergeCell ref="A2:C2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7">
      <selection activeCell="J13" sqref="J13"/>
    </sheetView>
  </sheetViews>
  <sheetFormatPr defaultColWidth="9.140625" defaultRowHeight="15"/>
  <cols>
    <col min="1" max="1" width="5.28125" style="2" customWidth="1"/>
    <col min="2" max="2" width="47.57421875" style="2" customWidth="1"/>
    <col min="3" max="3" width="14.421875" style="2" bestFit="1" customWidth="1"/>
    <col min="4" max="4" width="13.8515625" style="2" customWidth="1"/>
    <col min="5" max="16384" width="9.140625" style="2" customWidth="1"/>
  </cols>
  <sheetData>
    <row r="2" spans="1:4" ht="20.25" customHeight="1">
      <c r="A2" s="71" t="s">
        <v>193</v>
      </c>
      <c r="B2" s="71"/>
      <c r="C2" s="71"/>
      <c r="D2" s="71"/>
    </row>
    <row r="3" spans="1:4" ht="15.75">
      <c r="A3" s="75" t="s">
        <v>142</v>
      </c>
      <c r="B3" s="75"/>
      <c r="C3" s="75"/>
      <c r="D3" s="75"/>
    </row>
    <row r="5" spans="1:5" ht="15.75">
      <c r="A5" s="72" t="str">
        <f>'1.1'!A5</f>
        <v>МУЭП "Промтехэнерго"</v>
      </c>
      <c r="B5" s="72"/>
      <c r="C5" s="72"/>
      <c r="D5" s="72"/>
      <c r="E5" s="18"/>
    </row>
    <row r="6" spans="1:5" ht="15.75">
      <c r="A6" s="75" t="s">
        <v>167</v>
      </c>
      <c r="B6" s="75"/>
      <c r="C6" s="75"/>
      <c r="D6" s="75"/>
      <c r="E6" s="3"/>
    </row>
    <row r="8" spans="1:4" ht="47.25">
      <c r="A8" s="6" t="s">
        <v>2</v>
      </c>
      <c r="B8" s="6" t="s">
        <v>143</v>
      </c>
      <c r="C8" s="7" t="s">
        <v>144</v>
      </c>
      <c r="D8" s="6" t="s">
        <v>145</v>
      </c>
    </row>
    <row r="9" spans="1:4" ht="47.25">
      <c r="A9" s="22">
        <v>1</v>
      </c>
      <c r="B9" s="10" t="s">
        <v>146</v>
      </c>
      <c r="C9" s="23" t="s">
        <v>155</v>
      </c>
      <c r="D9" s="5">
        <f>'1.2'!C10</f>
        <v>0.0006346153846153846</v>
      </c>
    </row>
    <row r="10" spans="1:4" ht="63">
      <c r="A10" s="22">
        <v>2</v>
      </c>
      <c r="B10" s="10" t="s">
        <v>147</v>
      </c>
      <c r="C10" s="23" t="s">
        <v>194</v>
      </c>
      <c r="D10" s="6" t="s">
        <v>164</v>
      </c>
    </row>
    <row r="11" spans="1:4" ht="47.25">
      <c r="A11" s="22">
        <v>3</v>
      </c>
      <c r="B11" s="10" t="s">
        <v>148</v>
      </c>
      <c r="C11" s="23" t="s">
        <v>195</v>
      </c>
      <c r="D11" s="9">
        <f>0.1*'6.1 Инф'!F36+0.7*'6.2 Исп'!F166+0.2*'6.3 Обр.св'!F141</f>
        <v>0.9816666666666666</v>
      </c>
    </row>
    <row r="12" spans="1:4" ht="21.75" customHeight="1">
      <c r="A12" s="22">
        <v>4</v>
      </c>
      <c r="B12" s="10" t="s">
        <v>150</v>
      </c>
      <c r="C12" s="23" t="s">
        <v>156</v>
      </c>
      <c r="D12" s="5"/>
    </row>
    <row r="13" spans="1:4" ht="19.5" customHeight="1">
      <c r="A13" s="22">
        <v>5</v>
      </c>
      <c r="B13" s="10" t="s">
        <v>149</v>
      </c>
      <c r="C13" s="23" t="s">
        <v>156</v>
      </c>
      <c r="D13" s="6" t="s">
        <v>164</v>
      </c>
    </row>
    <row r="14" spans="1:4" ht="19.5" customHeight="1">
      <c r="A14" s="22">
        <v>6</v>
      </c>
      <c r="B14" s="10" t="s">
        <v>151</v>
      </c>
      <c r="C14" s="23" t="s">
        <v>156</v>
      </c>
      <c r="D14" s="9"/>
    </row>
    <row r="15" spans="1:4" ht="47.25">
      <c r="A15" s="22">
        <v>7</v>
      </c>
      <c r="B15" s="10" t="s">
        <v>152</v>
      </c>
      <c r="C15" s="24" t="s">
        <v>196</v>
      </c>
      <c r="D15" s="6" t="s">
        <v>164</v>
      </c>
    </row>
    <row r="16" spans="1:4" ht="78.75">
      <c r="A16" s="22">
        <v>8</v>
      </c>
      <c r="B16" s="10" t="s">
        <v>153</v>
      </c>
      <c r="C16" s="24" t="s">
        <v>196</v>
      </c>
      <c r="D16" s="6" t="s">
        <v>164</v>
      </c>
    </row>
    <row r="17" spans="1:4" ht="47.25">
      <c r="A17" s="22">
        <v>9</v>
      </c>
      <c r="B17" s="10" t="s">
        <v>154</v>
      </c>
      <c r="C17" s="24" t="s">
        <v>196</v>
      </c>
      <c r="D17" s="6" t="s">
        <v>164</v>
      </c>
    </row>
  </sheetData>
  <sheetProtection/>
  <mergeCells count="4"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2011-07-20T06:57:25Z</cp:lastPrinted>
  <dcterms:created xsi:type="dcterms:W3CDTF">2006-09-16T00:00:00Z</dcterms:created>
  <dcterms:modified xsi:type="dcterms:W3CDTF">2015-03-11T04:48:14Z</dcterms:modified>
  <cp:category/>
  <cp:version/>
  <cp:contentType/>
  <cp:contentStatus/>
</cp:coreProperties>
</file>